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600" windowHeight="7005"/>
  </bookViews>
  <sheets>
    <sheet name="Summary" sheetId="2" r:id="rId1"/>
    <sheet name="Measurement" sheetId="3" r:id="rId2"/>
    <sheet name="plan" sheetId="4" r:id="rId3"/>
    <sheet name="%" sheetId="5" r:id="rId4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2"/>
  <c r="I9"/>
  <c r="K9" s="1"/>
  <c r="E9"/>
  <c r="J8"/>
  <c r="E8"/>
  <c r="J7"/>
  <c r="E7" s="1"/>
  <c r="L9" l="1"/>
  <c r="D7" i="5"/>
  <c r="D6"/>
  <c r="E15"/>
  <c r="L14"/>
  <c r="E14"/>
  <c r="L13"/>
  <c r="E13"/>
  <c r="L12"/>
  <c r="E12"/>
  <c r="L11"/>
  <c r="E11"/>
  <c r="E10"/>
  <c r="L9"/>
  <c r="E9"/>
  <c r="L8"/>
  <c r="E8"/>
  <c r="L7"/>
  <c r="E6"/>
  <c r="E7" l="1"/>
  <c r="J2" s="1"/>
  <c r="D4" s="1"/>
  <c r="F6" s="1"/>
  <c r="H6"/>
  <c r="G16" i="4" l="1"/>
  <c r="H16"/>
  <c r="I16" s="1"/>
  <c r="G17"/>
  <c r="H17"/>
  <c r="I17"/>
  <c r="G20"/>
  <c r="H20"/>
  <c r="I20" s="1"/>
  <c r="G6"/>
  <c r="H6"/>
  <c r="I6" s="1"/>
  <c r="G7"/>
  <c r="H7"/>
  <c r="I7"/>
  <c r="G8"/>
  <c r="H8"/>
  <c r="I8" s="1"/>
  <c r="G9"/>
  <c r="H9"/>
  <c r="I9"/>
  <c r="G10"/>
  <c r="H10"/>
  <c r="I10" s="1"/>
  <c r="G11"/>
  <c r="H11"/>
  <c r="I11"/>
  <c r="G12"/>
  <c r="H12"/>
  <c r="I12" s="1"/>
  <c r="G13"/>
  <c r="H13"/>
  <c r="I13"/>
  <c r="G14"/>
  <c r="H14"/>
  <c r="I14" s="1"/>
  <c r="G15"/>
  <c r="H15"/>
  <c r="I15"/>
  <c r="G18"/>
  <c r="H18"/>
  <c r="I18" s="1"/>
  <c r="G19"/>
  <c r="H19"/>
  <c r="I19"/>
  <c r="G21"/>
  <c r="H21"/>
  <c r="I21" s="1"/>
  <c r="G22"/>
  <c r="H22"/>
  <c r="I22"/>
  <c r="G23"/>
  <c r="H23"/>
  <c r="I23" s="1"/>
  <c r="G24"/>
  <c r="H24"/>
  <c r="I24"/>
  <c r="G25"/>
  <c r="H25"/>
  <c r="I25" s="1"/>
  <c r="G26"/>
  <c r="H26"/>
  <c r="I26"/>
  <c r="G27"/>
  <c r="H27"/>
  <c r="I27" s="1"/>
  <c r="G28"/>
  <c r="H28"/>
  <c r="I28"/>
  <c r="G29"/>
  <c r="H29"/>
  <c r="I29" s="1"/>
  <c r="G30"/>
  <c r="H30"/>
  <c r="I30"/>
  <c r="G31"/>
  <c r="H31"/>
  <c r="I31" s="1"/>
  <c r="G32"/>
  <c r="H32"/>
  <c r="I32"/>
  <c r="G33"/>
  <c r="H33"/>
  <c r="I33" s="1"/>
  <c r="G34"/>
  <c r="H34"/>
  <c r="I34"/>
  <c r="G35"/>
  <c r="H35"/>
  <c r="I35" s="1"/>
  <c r="G36"/>
  <c r="H36"/>
  <c r="I36"/>
  <c r="G37"/>
  <c r="H37"/>
  <c r="I37" s="1"/>
  <c r="I5"/>
  <c r="H5"/>
  <c r="G5"/>
  <c r="G15" i="3"/>
  <c r="H15"/>
  <c r="I15" s="1"/>
  <c r="G16"/>
  <c r="H16"/>
  <c r="I16"/>
  <c r="G17"/>
  <c r="H17"/>
  <c r="G18"/>
  <c r="H18"/>
  <c r="G19"/>
  <c r="H19"/>
  <c r="I19" s="1"/>
  <c r="G20"/>
  <c r="H20"/>
  <c r="I20"/>
  <c r="I18" l="1"/>
  <c r="I17"/>
  <c r="L10" i="2"/>
  <c r="G35" i="3" l="1"/>
  <c r="G36"/>
  <c r="I7" i="2"/>
  <c r="L7" s="1"/>
  <c r="I8"/>
  <c r="L8" s="1"/>
  <c r="K8" l="1"/>
  <c r="K7"/>
  <c r="H5" i="3"/>
  <c r="H6"/>
  <c r="H7"/>
  <c r="H8"/>
  <c r="H9"/>
  <c r="H10"/>
  <c r="H11"/>
  <c r="H12"/>
  <c r="H13"/>
  <c r="H14"/>
  <c r="H21"/>
  <c r="H22"/>
  <c r="H23"/>
  <c r="H24"/>
  <c r="H25"/>
  <c r="H26"/>
  <c r="H27"/>
  <c r="H28"/>
  <c r="H29"/>
  <c r="H30"/>
  <c r="H31"/>
  <c r="H32"/>
  <c r="H33"/>
  <c r="H34"/>
  <c r="H35"/>
  <c r="I35" s="1"/>
  <c r="H36"/>
  <c r="I36" s="1"/>
  <c r="H4"/>
  <c r="G5"/>
  <c r="G6"/>
  <c r="G7"/>
  <c r="G8"/>
  <c r="G9"/>
  <c r="G10"/>
  <c r="G11"/>
  <c r="G12"/>
  <c r="G13"/>
  <c r="G14"/>
  <c r="G21"/>
  <c r="G22"/>
  <c r="G23"/>
  <c r="G24"/>
  <c r="G25"/>
  <c r="G26"/>
  <c r="G27"/>
  <c r="G28"/>
  <c r="G29"/>
  <c r="G30"/>
  <c r="G31"/>
  <c r="G32"/>
  <c r="G33"/>
  <c r="G34"/>
  <c r="G4"/>
  <c r="I24" l="1"/>
  <c r="I26"/>
  <c r="I28"/>
  <c r="I29"/>
  <c r="I31"/>
  <c r="I32"/>
  <c r="I33"/>
  <c r="I5"/>
  <c r="I34"/>
  <c r="I40" s="1"/>
  <c r="H5" i="2" s="1"/>
  <c r="I10" i="3"/>
  <c r="I13"/>
  <c r="I14"/>
  <c r="I9"/>
  <c r="I27"/>
  <c r="I30"/>
  <c r="I12"/>
  <c r="I25"/>
  <c r="I23"/>
  <c r="I22"/>
  <c r="I21"/>
  <c r="I11"/>
  <c r="I8"/>
  <c r="I7"/>
  <c r="I6"/>
  <c r="I4"/>
  <c r="I37" s="1"/>
  <c r="H6" i="2"/>
  <c r="I41" i="3" l="1"/>
  <c r="E5" i="2"/>
  <c r="J5" s="1"/>
  <c r="I38" i="3"/>
  <c r="F5" i="2" s="1"/>
  <c r="I41" i="4"/>
  <c r="J41" s="1"/>
  <c r="I39" i="3"/>
  <c r="G5" i="2" s="1"/>
  <c r="I40" i="4"/>
  <c r="I38"/>
  <c r="I39"/>
  <c r="J39" s="1"/>
  <c r="F6" i="2" s="1"/>
  <c r="J40" i="4" l="1"/>
  <c r="G6" i="2" s="1"/>
  <c r="J38" i="4"/>
  <c r="E6" i="2" s="1"/>
  <c r="I5"/>
  <c r="L5" s="1"/>
  <c r="K5" l="1"/>
  <c r="I6"/>
  <c r="K6" s="1"/>
  <c r="J6"/>
  <c r="L6"/>
</calcChain>
</file>

<file path=xl/sharedStrings.xml><?xml version="1.0" encoding="utf-8"?>
<sst xmlns="http://schemas.openxmlformats.org/spreadsheetml/2006/main" count="182" uniqueCount="123">
  <si>
    <t>Net Carpet</t>
  </si>
  <si>
    <t>Gross Carpet</t>
  </si>
  <si>
    <t>Gross Builtup</t>
  </si>
  <si>
    <t>Saleable</t>
  </si>
  <si>
    <t>Source</t>
  </si>
  <si>
    <t>Measurement</t>
  </si>
  <si>
    <t>Approved Plan</t>
  </si>
  <si>
    <t>99 acres</t>
  </si>
  <si>
    <t>Market Value</t>
  </si>
  <si>
    <t xml:space="preserve">Valuation Adopted </t>
  </si>
  <si>
    <t>Item</t>
  </si>
  <si>
    <t>L</t>
  </si>
  <si>
    <t>Feet</t>
  </si>
  <si>
    <t>Inch</t>
  </si>
  <si>
    <t>W</t>
  </si>
  <si>
    <t>Actual L</t>
  </si>
  <si>
    <t>Actual W</t>
  </si>
  <si>
    <t>Area</t>
  </si>
  <si>
    <t>Sr</t>
  </si>
  <si>
    <t>Hall</t>
  </si>
  <si>
    <t>Kitchen</t>
  </si>
  <si>
    <t>Toilet 1</t>
  </si>
  <si>
    <t>Toilet 2</t>
  </si>
  <si>
    <t>Toilet 3</t>
  </si>
  <si>
    <t>Toilet 4</t>
  </si>
  <si>
    <t>Bed Room 1</t>
  </si>
  <si>
    <t>Bed Room 2</t>
  </si>
  <si>
    <t>Bed Room 3</t>
  </si>
  <si>
    <t>Bed Room 4</t>
  </si>
  <si>
    <t>Passage 1</t>
  </si>
  <si>
    <t>Passage 2</t>
  </si>
  <si>
    <t>Passage 3</t>
  </si>
  <si>
    <t>Covered Balcony 1</t>
  </si>
  <si>
    <t>Covered Balcony 2</t>
  </si>
  <si>
    <t>Open Balcony 1</t>
  </si>
  <si>
    <t>Open Balcony 2</t>
  </si>
  <si>
    <t>Open Balcony 3</t>
  </si>
  <si>
    <t>Flower Bed 1</t>
  </si>
  <si>
    <t>Flower Bed 2</t>
  </si>
  <si>
    <t>Flower Bed 3</t>
  </si>
  <si>
    <t>Terrace 1</t>
  </si>
  <si>
    <t>Terrace 2</t>
  </si>
  <si>
    <t>Terrace 3</t>
  </si>
  <si>
    <t>Net Carpet Area</t>
  </si>
  <si>
    <t>Gross Carpet Area</t>
  </si>
  <si>
    <t>Net Builtup Area</t>
  </si>
  <si>
    <t>DiNING</t>
  </si>
  <si>
    <t>Covered Balcony 3</t>
  </si>
  <si>
    <t>Dry Balcony 1</t>
  </si>
  <si>
    <t>fungi.</t>
  </si>
  <si>
    <t>Terrace  Area</t>
  </si>
  <si>
    <t>Other</t>
  </si>
  <si>
    <t>Covered Balcony 4</t>
  </si>
  <si>
    <t>Market Research Data</t>
  </si>
  <si>
    <t>Builder Saleable Area</t>
  </si>
  <si>
    <t>FB Area</t>
  </si>
  <si>
    <t>Average</t>
  </si>
  <si>
    <t>Equivalent Rate on Salebale</t>
  </si>
  <si>
    <t>Realizable Value</t>
  </si>
  <si>
    <t>Plot area</t>
  </si>
  <si>
    <t>Broker ref :</t>
  </si>
  <si>
    <t xml:space="preserve">Name </t>
  </si>
  <si>
    <t>Contact No.</t>
  </si>
  <si>
    <t>Vlaue</t>
  </si>
  <si>
    <t>Car parking &amp; Amenities</t>
  </si>
  <si>
    <t>Final Market Value</t>
  </si>
  <si>
    <t>Other Area</t>
  </si>
  <si>
    <t>Date:</t>
  </si>
  <si>
    <t xml:space="preserve">Market Value:   </t>
  </si>
  <si>
    <t>Government value:</t>
  </si>
  <si>
    <t xml:space="preserve">1) Index II/Sale agreement Details                                                 </t>
  </si>
  <si>
    <t>1)</t>
  </si>
  <si>
    <t>2)</t>
  </si>
  <si>
    <t>3)</t>
  </si>
  <si>
    <t>Revised Valuation 1</t>
  </si>
  <si>
    <t>Revised Valuation 2</t>
  </si>
  <si>
    <t xml:space="preserve">VALUER Name :-  </t>
  </si>
  <si>
    <t>Plinth</t>
  </si>
  <si>
    <t>Passage 4</t>
  </si>
  <si>
    <t>CupBoard 1</t>
  </si>
  <si>
    <t>CupBoard 2</t>
  </si>
  <si>
    <t>M</t>
  </si>
  <si>
    <t>cm</t>
  </si>
  <si>
    <t>Any Other Area 1</t>
  </si>
  <si>
    <t>Any Other Area 2</t>
  </si>
  <si>
    <t>Any Other Area 3</t>
  </si>
  <si>
    <t>Terrace</t>
  </si>
  <si>
    <t>Ground</t>
  </si>
  <si>
    <t>Podium</t>
  </si>
  <si>
    <t>Floors</t>
  </si>
  <si>
    <t>All work Completed. Wait For OC.</t>
  </si>
  <si>
    <t xml:space="preserve">Stage of construction: </t>
  </si>
  <si>
    <t>All work Completed. Provide OC.</t>
  </si>
  <si>
    <t>Type of Work</t>
  </si>
  <si>
    <t>Complition %</t>
  </si>
  <si>
    <t>Progress %</t>
  </si>
  <si>
    <t>Disbursement %</t>
  </si>
  <si>
    <t>All work Completed. OC Received.</t>
  </si>
  <si>
    <t>Excavation</t>
  </si>
  <si>
    <t>RCC (Including podiums)</t>
  </si>
  <si>
    <t>Excavation in process</t>
  </si>
  <si>
    <t>Brickwork &amp; Internal Plaster</t>
  </si>
  <si>
    <t>Excavation Completed</t>
  </si>
  <si>
    <t>Flooring &amp; Fitting</t>
  </si>
  <si>
    <t>Footing in Process</t>
  </si>
  <si>
    <t>External Plaster &amp; Plumbing</t>
  </si>
  <si>
    <t>Footing Completed</t>
  </si>
  <si>
    <t>Building Common Amenities</t>
  </si>
  <si>
    <t>Plinth in process</t>
  </si>
  <si>
    <t>Possession</t>
  </si>
  <si>
    <t>Plinth completed</t>
  </si>
  <si>
    <t>Rate on   Area</t>
  </si>
  <si>
    <t>Construction details:</t>
  </si>
  <si>
    <t>G + 10th Floor</t>
  </si>
  <si>
    <t>Slab/Floor</t>
  </si>
  <si>
    <t>Piling Work in process</t>
  </si>
  <si>
    <t>Brickwork</t>
  </si>
  <si>
    <t>Internal Plaster</t>
  </si>
  <si>
    <t>Ext. Plaster &amp; Plumbing</t>
  </si>
  <si>
    <t>Painting &amp; Wooden</t>
  </si>
  <si>
    <t>Index II/Sale Agreement</t>
  </si>
  <si>
    <t>Flat No.807 A</t>
  </si>
  <si>
    <t>Flat No.807 B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</si>
</sst>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indexed="8"/>
      <name val="Times New Roman"/>
      <family val="1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222222"/>
      <name val="Calibri"/>
      <family val="2"/>
      <scheme val="minor"/>
    </font>
    <font>
      <b/>
      <sz val="12"/>
      <color indexed="8"/>
      <name val="Times New Roman"/>
      <family val="1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  <font>
      <b/>
      <sz val="12"/>
      <name val="Times New Roman"/>
      <family val="1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54">
    <xf numFmtId="0" fontId="0" fillId="0" borderId="0" xfId="0"/>
    <xf numFmtId="0" fontId="3" fillId="0" borderId="0" xfId="0" applyFont="1"/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3" applyFont="1"/>
    <xf numFmtId="0" fontId="2" fillId="0" borderId="1" xfId="3" applyFont="1" applyBorder="1"/>
    <xf numFmtId="0" fontId="3" fillId="0" borderId="1" xfId="3" applyFont="1" applyBorder="1"/>
    <xf numFmtId="0" fontId="3" fillId="0" borderId="1" xfId="3" applyFont="1" applyBorder="1" applyAlignment="1">
      <alignment horizontal="center"/>
    </xf>
    <xf numFmtId="0" fontId="3" fillId="0" borderId="2" xfId="3" applyFont="1" applyBorder="1"/>
    <xf numFmtId="0" fontId="2" fillId="0" borderId="0" xfId="3" applyFont="1" applyBorder="1"/>
    <xf numFmtId="0" fontId="3" fillId="0" borderId="0" xfId="3" applyFont="1" applyBorder="1"/>
    <xf numFmtId="0" fontId="3" fillId="0" borderId="0" xfId="3" applyFont="1" applyBorder="1" applyAlignment="1">
      <alignment horizontal="center"/>
    </xf>
    <xf numFmtId="0" fontId="2" fillId="0" borderId="0" xfId="3" applyFont="1" applyBorder="1" applyAlignment="1"/>
    <xf numFmtId="0" fontId="3" fillId="0" borderId="2" xfId="0" applyFont="1" applyBorder="1"/>
    <xf numFmtId="0" fontId="6" fillId="0" borderId="1" xfId="0" applyFont="1" applyBorder="1"/>
    <xf numFmtId="0" fontId="0" fillId="0" borderId="1" xfId="0" applyFont="1" applyBorder="1"/>
    <xf numFmtId="0" fontId="6" fillId="0" borderId="7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0" borderId="30" xfId="0" applyFont="1" applyBorder="1"/>
    <xf numFmtId="0" fontId="6" fillId="0" borderId="33" xfId="0" applyFont="1" applyBorder="1"/>
    <xf numFmtId="0" fontId="0" fillId="0" borderId="6" xfId="0" applyFont="1" applyBorder="1"/>
    <xf numFmtId="0" fontId="6" fillId="0" borderId="6" xfId="0" applyFont="1" applyBorder="1"/>
    <xf numFmtId="0" fontId="6" fillId="0" borderId="26" xfId="0" applyFont="1" applyBorder="1"/>
    <xf numFmtId="0" fontId="7" fillId="0" borderId="5" xfId="0" applyFont="1" applyBorder="1"/>
    <xf numFmtId="0" fontId="10" fillId="0" borderId="1" xfId="2" applyFont="1" applyBorder="1"/>
    <xf numFmtId="0" fontId="10" fillId="0" borderId="1" xfId="2" applyFont="1" applyBorder="1" applyAlignment="1">
      <alignment horizontal="center" vertical="center"/>
    </xf>
    <xf numFmtId="0" fontId="0" fillId="0" borderId="0" xfId="0" applyFont="1"/>
    <xf numFmtId="0" fontId="0" fillId="0" borderId="10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0" fillId="0" borderId="11" xfId="0" applyFont="1" applyFill="1" applyBorder="1" applyAlignment="1">
      <alignment vertical="top" wrapText="1"/>
    </xf>
    <xf numFmtId="0" fontId="0" fillId="0" borderId="7" xfId="0" applyFont="1" applyBorder="1"/>
    <xf numFmtId="0" fontId="0" fillId="0" borderId="8" xfId="0" applyFont="1" applyBorder="1"/>
    <xf numFmtId="1" fontId="11" fillId="0" borderId="8" xfId="2" applyNumberFormat="1" applyFont="1" applyBorder="1"/>
    <xf numFmtId="1" fontId="0" fillId="0" borderId="8" xfId="0" applyNumberFormat="1" applyFont="1" applyBorder="1"/>
    <xf numFmtId="2" fontId="0" fillId="0" borderId="8" xfId="0" applyNumberFormat="1" applyFont="1" applyBorder="1"/>
    <xf numFmtId="0" fontId="11" fillId="0" borderId="8" xfId="2" applyFont="1" applyBorder="1"/>
    <xf numFmtId="0" fontId="0" fillId="0" borderId="9" xfId="0" applyFont="1" applyBorder="1"/>
    <xf numFmtId="0" fontId="0" fillId="0" borderId="10" xfId="0" applyFont="1" applyBorder="1"/>
    <xf numFmtId="1" fontId="0" fillId="0" borderId="1" xfId="0" applyNumberFormat="1" applyFont="1" applyBorder="1"/>
    <xf numFmtId="2" fontId="0" fillId="0" borderId="1" xfId="0" applyNumberFormat="1" applyFont="1" applyBorder="1"/>
    <xf numFmtId="0" fontId="0" fillId="0" borderId="11" xfId="0" applyFont="1" applyBorder="1"/>
    <xf numFmtId="0" fontId="0" fillId="0" borderId="13" xfId="0" applyFont="1" applyBorder="1"/>
    <xf numFmtId="1" fontId="0" fillId="0" borderId="13" xfId="0" applyNumberFormat="1" applyFont="1" applyBorder="1"/>
    <xf numFmtId="0" fontId="0" fillId="0" borderId="14" xfId="0" applyFont="1" applyBorder="1"/>
    <xf numFmtId="0" fontId="0" fillId="0" borderId="16" xfId="0" applyFont="1" applyBorder="1"/>
    <xf numFmtId="0" fontId="0" fillId="0" borderId="5" xfId="0" applyFont="1" applyBorder="1"/>
    <xf numFmtId="1" fontId="0" fillId="0" borderId="5" xfId="0" applyNumberFormat="1" applyFont="1" applyBorder="1"/>
    <xf numFmtId="0" fontId="0" fillId="0" borderId="17" xfId="0" applyFont="1" applyBorder="1"/>
    <xf numFmtId="1" fontId="0" fillId="0" borderId="6" xfId="0" applyNumberFormat="1" applyFont="1" applyBorder="1"/>
    <xf numFmtId="0" fontId="0" fillId="0" borderId="26" xfId="0" applyFont="1" applyBorder="1"/>
    <xf numFmtId="0" fontId="0" fillId="0" borderId="25" xfId="0" applyFont="1" applyBorder="1"/>
    <xf numFmtId="0" fontId="11" fillId="0" borderId="1" xfId="2" applyFont="1" applyBorder="1"/>
    <xf numFmtId="0" fontId="11" fillId="0" borderId="6" xfId="2" applyFont="1" applyBorder="1"/>
    <xf numFmtId="0" fontId="12" fillId="0" borderId="0" xfId="0" applyFont="1" applyBorder="1"/>
    <xf numFmtId="14" fontId="12" fillId="0" borderId="0" xfId="0" applyNumberFormat="1" applyFont="1" applyBorder="1" applyAlignment="1">
      <alignment horizontal="right" vertical="top"/>
    </xf>
    <xf numFmtId="0" fontId="0" fillId="0" borderId="0" xfId="0" applyFont="1" applyBorder="1" applyAlignment="1">
      <alignment vertical="top"/>
    </xf>
    <xf numFmtId="14" fontId="0" fillId="0" borderId="0" xfId="0" applyNumberFormat="1" applyFont="1" applyBorder="1" applyAlignment="1">
      <alignment vertical="top"/>
    </xf>
    <xf numFmtId="0" fontId="12" fillId="0" borderId="0" xfId="0" applyFont="1" applyBorder="1" applyAlignment="1">
      <alignment vertical="top"/>
    </xf>
    <xf numFmtId="0" fontId="12" fillId="0" borderId="0" xfId="0" applyFont="1" applyBorder="1" applyAlignment="1">
      <alignment horizontal="right" vertical="top"/>
    </xf>
    <xf numFmtId="14" fontId="0" fillId="0" borderId="0" xfId="0" applyNumberFormat="1" applyFont="1" applyBorder="1" applyAlignment="1">
      <alignment horizontal="right" vertical="top"/>
    </xf>
    <xf numFmtId="0" fontId="12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center" wrapText="1"/>
    </xf>
    <xf numFmtId="0" fontId="0" fillId="0" borderId="0" xfId="0" applyFont="1" applyBorder="1"/>
    <xf numFmtId="0" fontId="13" fillId="0" borderId="0" xfId="0" applyFont="1" applyAlignment="1">
      <alignment vertical="center" wrapText="1"/>
    </xf>
    <xf numFmtId="0" fontId="10" fillId="0" borderId="0" xfId="2" applyFont="1"/>
    <xf numFmtId="0" fontId="10" fillId="0" borderId="0" xfId="2" applyFont="1" applyBorder="1"/>
    <xf numFmtId="0" fontId="10" fillId="0" borderId="2" xfId="2" applyFont="1" applyBorder="1"/>
    <xf numFmtId="0" fontId="15" fillId="0" borderId="34" xfId="3" applyFont="1" applyBorder="1" applyProtection="1">
      <protection hidden="1"/>
    </xf>
    <xf numFmtId="0" fontId="15" fillId="0" borderId="35" xfId="3" applyFont="1" applyBorder="1" applyProtection="1">
      <protection hidden="1"/>
    </xf>
    <xf numFmtId="0" fontId="17" fillId="0" borderId="1" xfId="3" applyFont="1" applyFill="1" applyBorder="1" applyAlignment="1" applyProtection="1">
      <alignment horizontal="center" vertical="top"/>
      <protection locked="0"/>
    </xf>
    <xf numFmtId="0" fontId="16" fillId="0" borderId="1" xfId="3" applyFont="1" applyFill="1" applyBorder="1" applyAlignment="1" applyProtection="1">
      <alignment horizontal="center" vertical="top"/>
      <protection locked="0"/>
    </xf>
    <xf numFmtId="0" fontId="15" fillId="0" borderId="0" xfId="3" applyFont="1" applyBorder="1" applyProtection="1">
      <protection hidden="1"/>
    </xf>
    <xf numFmtId="0" fontId="15" fillId="0" borderId="36" xfId="3" applyFont="1" applyBorder="1" applyProtection="1">
      <protection hidden="1"/>
    </xf>
    <xf numFmtId="0" fontId="15" fillId="0" borderId="1" xfId="3" applyFont="1" applyBorder="1" applyAlignment="1" applyProtection="1">
      <alignment horizontal="center" vertical="top" wrapText="1"/>
      <protection locked="0"/>
    </xf>
    <xf numFmtId="0" fontId="15" fillId="0" borderId="0" xfId="3" applyFont="1" applyBorder="1"/>
    <xf numFmtId="0" fontId="15" fillId="0" borderId="36" xfId="3" applyFont="1" applyBorder="1"/>
    <xf numFmtId="0" fontId="18" fillId="0" borderId="1" xfId="3" applyFont="1" applyBorder="1" applyAlignment="1" applyProtection="1">
      <alignment horizontal="center" wrapText="1"/>
      <protection locked="0"/>
    </xf>
    <xf numFmtId="9" fontId="15" fillId="2" borderId="1" xfId="3" applyNumberFormat="1" applyFont="1" applyFill="1" applyBorder="1" applyAlignment="1" applyProtection="1">
      <alignment horizontal="center" vertical="center" wrapText="1"/>
      <protection hidden="1"/>
    </xf>
    <xf numFmtId="1" fontId="18" fillId="0" borderId="1" xfId="3" applyNumberFormat="1" applyFont="1" applyBorder="1" applyAlignment="1" applyProtection="1">
      <alignment horizontal="center" wrapText="1"/>
      <protection locked="0"/>
    </xf>
    <xf numFmtId="9" fontId="20" fillId="0" borderId="0" xfId="0" applyNumberFormat="1" applyFont="1" applyBorder="1" applyProtection="1">
      <protection hidden="1"/>
    </xf>
    <xf numFmtId="0" fontId="20" fillId="0" borderId="36" xfId="0" applyNumberFormat="1" applyFont="1" applyBorder="1" applyProtection="1">
      <protection hidden="1"/>
    </xf>
    <xf numFmtId="0" fontId="18" fillId="0" borderId="13" xfId="3" applyFont="1" applyBorder="1" applyAlignment="1" applyProtection="1">
      <alignment horizontal="center" wrapText="1"/>
      <protection locked="0"/>
    </xf>
    <xf numFmtId="9" fontId="15" fillId="2" borderId="13" xfId="3" applyNumberFormat="1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Fill="1" applyBorder="1" applyProtection="1">
      <protection hidden="1"/>
    </xf>
    <xf numFmtId="0" fontId="15" fillId="0" borderId="1" xfId="3" applyFont="1" applyFill="1" applyBorder="1" applyAlignment="1" applyProtection="1">
      <alignment horizontal="center" vertical="top" wrapText="1"/>
      <protection locked="0"/>
    </xf>
    <xf numFmtId="0" fontId="15" fillId="0" borderId="34" xfId="3" applyFont="1" applyFill="1" applyBorder="1" applyProtection="1">
      <protection hidden="1"/>
    </xf>
    <xf numFmtId="0" fontId="17" fillId="0" borderId="11" xfId="3" applyFont="1" applyFill="1" applyBorder="1" applyAlignment="1" applyProtection="1">
      <alignment horizontal="center" vertical="top"/>
      <protection locked="0"/>
    </xf>
    <xf numFmtId="0" fontId="15" fillId="0" borderId="0" xfId="3" applyFont="1" applyFill="1" applyBorder="1" applyProtection="1">
      <protection hidden="1"/>
    </xf>
    <xf numFmtId="0" fontId="0" fillId="0" borderId="28" xfId="0" applyBorder="1"/>
    <xf numFmtId="0" fontId="0" fillId="0" borderId="29" xfId="0" applyBorder="1"/>
    <xf numFmtId="0" fontId="0" fillId="0" borderId="1" xfId="0" applyBorder="1"/>
    <xf numFmtId="0" fontId="0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8" fillId="0" borderId="20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6" fillId="0" borderId="12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24" xfId="0" applyFont="1" applyBorder="1" applyAlignment="1">
      <alignment horizontal="left"/>
    </xf>
    <xf numFmtId="0" fontId="6" fillId="0" borderId="27" xfId="0" applyFont="1" applyBorder="1" applyAlignment="1">
      <alignment horizontal="left"/>
    </xf>
    <xf numFmtId="0" fontId="6" fillId="0" borderId="28" xfId="0" applyFont="1" applyBorder="1" applyAlignment="1">
      <alignment horizontal="left"/>
    </xf>
    <xf numFmtId="0" fontId="6" fillId="0" borderId="29" xfId="0" applyFont="1" applyBorder="1" applyAlignment="1">
      <alignment horizontal="left"/>
    </xf>
    <xf numFmtId="0" fontId="12" fillId="0" borderId="0" xfId="0" applyFont="1" applyBorder="1" applyAlignment="1">
      <alignment horizontal="right" vertical="top"/>
    </xf>
    <xf numFmtId="14" fontId="0" fillId="0" borderId="0" xfId="0" applyNumberFormat="1" applyFont="1" applyBorder="1" applyAlignment="1">
      <alignment horizontal="right" vertical="top"/>
    </xf>
    <xf numFmtId="0" fontId="0" fillId="0" borderId="0" xfId="0" applyFont="1" applyBorder="1" applyAlignment="1">
      <alignment vertical="top"/>
    </xf>
    <xf numFmtId="0" fontId="12" fillId="0" borderId="0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3" applyFont="1" applyBorder="1" applyAlignment="1">
      <alignment horizontal="center"/>
    </xf>
    <xf numFmtId="0" fontId="2" fillId="0" borderId="2" xfId="3" applyFont="1" applyBorder="1" applyAlignment="1">
      <alignment horizontal="center"/>
    </xf>
    <xf numFmtId="0" fontId="2" fillId="0" borderId="3" xfId="3" applyFont="1" applyBorder="1" applyAlignment="1">
      <alignment horizontal="center"/>
    </xf>
    <xf numFmtId="0" fontId="15" fillId="0" borderId="10" xfId="3" applyFont="1" applyFill="1" applyBorder="1" applyAlignment="1" applyProtection="1">
      <alignment horizontal="center" vertical="top" wrapText="1"/>
      <protection locked="0"/>
    </xf>
    <xf numFmtId="0" fontId="15" fillId="0" borderId="1" xfId="3" applyFont="1" applyFill="1" applyBorder="1" applyAlignment="1" applyProtection="1">
      <alignment horizontal="center" vertical="top" wrapText="1"/>
      <protection locked="0"/>
    </xf>
    <xf numFmtId="9" fontId="15" fillId="2" borderId="1" xfId="3" applyNumberFormat="1" applyFont="1" applyFill="1" applyBorder="1" applyAlignment="1" applyProtection="1">
      <alignment horizontal="center" vertical="center" wrapText="1"/>
      <protection hidden="1"/>
    </xf>
    <xf numFmtId="9" fontId="15" fillId="2" borderId="13" xfId="3" applyNumberFormat="1" applyFont="1" applyFill="1" applyBorder="1" applyAlignment="1" applyProtection="1">
      <alignment horizontal="center" vertical="center" wrapText="1"/>
      <protection hidden="1"/>
    </xf>
    <xf numFmtId="9" fontId="15" fillId="2" borderId="11" xfId="3" applyNumberFormat="1" applyFont="1" applyFill="1" applyBorder="1" applyAlignment="1" applyProtection="1">
      <alignment horizontal="center" vertical="center" wrapText="1"/>
      <protection hidden="1"/>
    </xf>
    <xf numFmtId="9" fontId="15" fillId="2" borderId="14" xfId="3" applyNumberFormat="1" applyFont="1" applyFill="1" applyBorder="1" applyAlignment="1" applyProtection="1">
      <alignment horizontal="center" vertical="center" wrapText="1"/>
      <protection hidden="1"/>
    </xf>
    <xf numFmtId="0" fontId="15" fillId="0" borderId="15" xfId="3" applyFont="1" applyFill="1" applyBorder="1" applyAlignment="1" applyProtection="1">
      <alignment horizontal="center" vertical="top" wrapText="1"/>
      <protection locked="0"/>
    </xf>
    <xf numFmtId="0" fontId="15" fillId="0" borderId="13" xfId="3" applyFont="1" applyFill="1" applyBorder="1" applyAlignment="1" applyProtection="1">
      <alignment horizontal="center" vertical="top" wrapText="1"/>
      <protection locked="0"/>
    </xf>
    <xf numFmtId="0" fontId="14" fillId="0" borderId="37" xfId="3" applyFont="1" applyFill="1" applyBorder="1" applyAlignment="1" applyProtection="1">
      <alignment horizontal="left" vertical="top" wrapText="1"/>
      <protection locked="0"/>
    </xf>
    <xf numFmtId="0" fontId="14" fillId="0" borderId="21" xfId="3" applyFont="1" applyFill="1" applyBorder="1" applyAlignment="1" applyProtection="1">
      <alignment horizontal="left" vertical="top" wrapText="1"/>
      <protection locked="0"/>
    </xf>
    <xf numFmtId="0" fontId="14" fillId="0" borderId="20" xfId="3" applyFont="1" applyFill="1" applyBorder="1" applyAlignment="1" applyProtection="1">
      <alignment horizontal="left" vertical="top" wrapText="1"/>
      <protection locked="0"/>
    </xf>
    <xf numFmtId="0" fontId="14" fillId="0" borderId="22" xfId="3" applyFont="1" applyFill="1" applyBorder="1" applyAlignment="1" applyProtection="1">
      <alignment horizontal="left" vertical="top" wrapText="1"/>
      <protection locked="0"/>
    </xf>
    <xf numFmtId="0" fontId="14" fillId="0" borderId="23" xfId="3" applyFont="1" applyFill="1" applyBorder="1" applyAlignment="1" applyProtection="1">
      <alignment horizontal="left" vertical="top" wrapText="1"/>
      <protection locked="0"/>
    </xf>
    <xf numFmtId="0" fontId="15" fillId="0" borderId="11" xfId="3" applyFont="1" applyFill="1" applyBorder="1" applyAlignment="1" applyProtection="1">
      <alignment horizontal="center" vertical="top" wrapText="1"/>
      <protection locked="0"/>
    </xf>
    <xf numFmtId="0" fontId="16" fillId="0" borderId="10" xfId="3" applyFont="1" applyFill="1" applyBorder="1" applyAlignment="1" applyProtection="1">
      <alignment horizontal="center" vertical="top"/>
      <protection locked="0"/>
    </xf>
    <xf numFmtId="0" fontId="16" fillId="0" borderId="1" xfId="3" applyFont="1" applyFill="1" applyBorder="1" applyAlignment="1" applyProtection="1">
      <alignment horizontal="center" vertical="top"/>
      <protection locked="0"/>
    </xf>
    <xf numFmtId="0" fontId="17" fillId="0" borderId="1" xfId="3" applyFont="1" applyFill="1" applyBorder="1" applyAlignment="1" applyProtection="1">
      <alignment horizontal="center" vertical="top"/>
      <protection locked="0"/>
    </xf>
    <xf numFmtId="0" fontId="19" fillId="0" borderId="10" xfId="3" applyFont="1" applyFill="1" applyBorder="1" applyAlignment="1" applyProtection="1">
      <alignment horizontal="left" vertical="top"/>
      <protection locked="0"/>
    </xf>
    <xf numFmtId="0" fontId="19" fillId="0" borderId="1" xfId="3" applyFont="1" applyFill="1" applyBorder="1" applyAlignment="1" applyProtection="1">
      <alignment horizontal="left" vertical="top"/>
      <protection locked="0"/>
    </xf>
    <xf numFmtId="0" fontId="19" fillId="0" borderId="1" xfId="3" applyFont="1" applyFill="1" applyBorder="1" applyAlignment="1" applyProtection="1">
      <alignment horizontal="left" vertical="top" wrapText="1"/>
      <protection locked="0"/>
    </xf>
    <xf numFmtId="0" fontId="19" fillId="0" borderId="11" xfId="3" applyFont="1" applyFill="1" applyBorder="1" applyAlignment="1" applyProtection="1">
      <alignment horizontal="left" vertical="top" wrapText="1"/>
      <protection locked="0"/>
    </xf>
    <xf numFmtId="0" fontId="0" fillId="0" borderId="25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6" fillId="0" borderId="31" xfId="0" applyFont="1" applyBorder="1"/>
    <xf numFmtId="1" fontId="6" fillId="0" borderId="31" xfId="0" applyNumberFormat="1" applyFont="1" applyBorder="1"/>
    <xf numFmtId="0" fontId="6" fillId="0" borderId="32" xfId="0" applyFont="1" applyBorder="1"/>
    <xf numFmtId="0" fontId="6" fillId="0" borderId="0" xfId="0" applyFont="1"/>
  </cellXfs>
  <cellStyles count="4">
    <cellStyle name="Excel Built-in Normal" xfId="2"/>
    <cellStyle name="Normal" xfId="0" builtinId="0"/>
    <cellStyle name="Normal 2" xfId="1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Q38"/>
  <sheetViews>
    <sheetView tabSelected="1" topLeftCell="A2" zoomScale="85" zoomScaleNormal="85" workbookViewId="0">
      <selection activeCell="J10" sqref="J10"/>
    </sheetView>
  </sheetViews>
  <sheetFormatPr defaultRowHeight="15"/>
  <cols>
    <col min="1" max="1" width="4.7109375" style="31" customWidth="1"/>
    <col min="2" max="2" width="23.85546875" style="31" bestFit="1" customWidth="1"/>
    <col min="3" max="3" width="16.7109375" style="31" customWidth="1"/>
    <col min="4" max="4" width="15.42578125" style="31" customWidth="1"/>
    <col min="5" max="5" width="9.7109375" style="31" customWidth="1"/>
    <col min="6" max="6" width="13.5703125" style="31" customWidth="1"/>
    <col min="7" max="7" width="10.85546875" style="31" customWidth="1"/>
    <col min="8" max="8" width="12.28515625" style="31" customWidth="1"/>
    <col min="9" max="9" width="17.140625" style="31" customWidth="1"/>
    <col min="10" max="10" width="9.28515625" style="31" customWidth="1"/>
    <col min="11" max="13" width="8.7109375" style="31" customWidth="1"/>
    <col min="14" max="14" width="8.28515625" style="31" customWidth="1"/>
    <col min="15" max="15" width="10.140625" style="31" customWidth="1"/>
    <col min="16" max="16" width="10.7109375" style="31" customWidth="1"/>
    <col min="17" max="16384" width="9.140625" style="31"/>
  </cols>
  <sheetData>
    <row r="1" spans="2:17" ht="69" customHeight="1">
      <c r="B1" s="21" t="s">
        <v>70</v>
      </c>
      <c r="C1" s="22" t="s">
        <v>67</v>
      </c>
      <c r="D1" s="22"/>
      <c r="E1" s="100" t="s">
        <v>68</v>
      </c>
      <c r="F1" s="102"/>
      <c r="G1" s="106"/>
      <c r="H1" s="107"/>
      <c r="I1" s="108"/>
      <c r="J1" s="100" t="s">
        <v>69</v>
      </c>
      <c r="K1" s="101"/>
      <c r="L1" s="102"/>
      <c r="M1" s="103"/>
      <c r="N1" s="104"/>
      <c r="O1" s="104"/>
      <c r="P1" s="104"/>
      <c r="Q1" s="105"/>
    </row>
    <row r="2" spans="2:17">
      <c r="B2" s="112" t="s">
        <v>53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4"/>
    </row>
    <row r="3" spans="2:17" ht="78" customHeight="1">
      <c r="B3" s="32" t="s">
        <v>4</v>
      </c>
      <c r="C3" s="33" t="s">
        <v>4</v>
      </c>
      <c r="D3" s="33" t="s">
        <v>59</v>
      </c>
      <c r="E3" s="33" t="s">
        <v>0</v>
      </c>
      <c r="F3" s="33" t="s">
        <v>55</v>
      </c>
      <c r="G3" s="33" t="s">
        <v>86</v>
      </c>
      <c r="H3" s="33" t="s">
        <v>51</v>
      </c>
      <c r="I3" s="33" t="s">
        <v>1</v>
      </c>
      <c r="J3" s="33" t="s">
        <v>45</v>
      </c>
      <c r="K3" s="33" t="s">
        <v>2</v>
      </c>
      <c r="L3" s="33" t="s">
        <v>3</v>
      </c>
      <c r="M3" s="33" t="s">
        <v>54</v>
      </c>
      <c r="N3" s="33" t="s">
        <v>111</v>
      </c>
      <c r="O3" s="33" t="s">
        <v>57</v>
      </c>
      <c r="P3" s="33" t="s">
        <v>8</v>
      </c>
      <c r="Q3" s="34" t="s">
        <v>58</v>
      </c>
    </row>
    <row r="4" spans="2:17" ht="42.75" customHeight="1" thickBot="1">
      <c r="B4" s="109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1"/>
    </row>
    <row r="5" spans="2:17">
      <c r="B5" s="35" t="s">
        <v>5</v>
      </c>
      <c r="C5" s="36"/>
      <c r="D5" s="36"/>
      <c r="E5" s="37">
        <f>Measurement!I37</f>
        <v>834.59999999999991</v>
      </c>
      <c r="F5" s="37">
        <f>Measurement!I38</f>
        <v>136.66</v>
      </c>
      <c r="G5" s="38">
        <f>Measurement!I39</f>
        <v>0</v>
      </c>
      <c r="H5" s="38">
        <f>Measurement!I40</f>
        <v>0</v>
      </c>
      <c r="I5" s="37">
        <f>E5+F5</f>
        <v>971.25999999999988</v>
      </c>
      <c r="J5" s="38">
        <f>E5*1.2</f>
        <v>1001.5199999999999</v>
      </c>
      <c r="K5" s="38">
        <f>I5*1.2</f>
        <v>1165.5119999999997</v>
      </c>
      <c r="L5" s="38">
        <f>I5*1.45+G5</f>
        <v>1408.3269999999998</v>
      </c>
      <c r="M5" s="39"/>
      <c r="N5" s="40"/>
      <c r="O5" s="36"/>
      <c r="P5" s="36"/>
      <c r="Q5" s="41"/>
    </row>
    <row r="6" spans="2:17">
      <c r="B6" s="42" t="s">
        <v>6</v>
      </c>
      <c r="C6" s="16"/>
      <c r="D6" s="16"/>
      <c r="E6" s="43">
        <f>plan!J38</f>
        <v>0</v>
      </c>
      <c r="F6" s="43">
        <f>plan!J39</f>
        <v>0</v>
      </c>
      <c r="G6" s="43">
        <f>plan!J40</f>
        <v>0</v>
      </c>
      <c r="H6" s="43">
        <f>plan!I35</f>
        <v>0</v>
      </c>
      <c r="I6" s="43">
        <f t="shared" ref="I6:I8" si="0">E6+F6</f>
        <v>0</v>
      </c>
      <c r="J6" s="43">
        <f t="shared" ref="J6:J8" si="1">E6*1.2</f>
        <v>0</v>
      </c>
      <c r="K6" s="43">
        <f t="shared" ref="K6:K9" si="2">I6*1.2</f>
        <v>0</v>
      </c>
      <c r="L6" s="43">
        <f t="shared" ref="L6:L9" si="3">I6*1.45+G6</f>
        <v>0</v>
      </c>
      <c r="M6" s="44"/>
      <c r="N6" s="16"/>
      <c r="O6" s="16"/>
      <c r="P6" s="16"/>
      <c r="Q6" s="45"/>
    </row>
    <row r="7" spans="2:17">
      <c r="B7" s="148" t="s">
        <v>120</v>
      </c>
      <c r="C7" s="95" t="s">
        <v>121</v>
      </c>
      <c r="D7" s="16"/>
      <c r="E7" s="43">
        <f>J7/1.2</f>
        <v>301.03320000000002</v>
      </c>
      <c r="F7" s="43"/>
      <c r="G7" s="43"/>
      <c r="H7" s="43"/>
      <c r="I7" s="43">
        <f t="shared" si="0"/>
        <v>301.03320000000002</v>
      </c>
      <c r="J7" s="43">
        <f>33.56*10.764</f>
        <v>361.23984000000002</v>
      </c>
      <c r="K7" s="43">
        <f t="shared" si="2"/>
        <v>361.23984000000002</v>
      </c>
      <c r="L7" s="43">
        <f t="shared" si="3"/>
        <v>436.49814000000003</v>
      </c>
      <c r="M7" s="44"/>
      <c r="N7" s="16"/>
      <c r="O7" s="16"/>
      <c r="P7" s="16"/>
      <c r="Q7" s="45"/>
    </row>
    <row r="8" spans="2:17" ht="15.75" thickBot="1">
      <c r="B8" s="149"/>
      <c r="C8" s="95" t="s">
        <v>122</v>
      </c>
      <c r="D8" s="46"/>
      <c r="E8" s="46">
        <f>630</f>
        <v>630</v>
      </c>
      <c r="F8" s="47"/>
      <c r="G8" s="47"/>
      <c r="H8" s="47"/>
      <c r="I8" s="43">
        <f t="shared" si="0"/>
        <v>630</v>
      </c>
      <c r="J8" s="43">
        <f>70.26*10.764</f>
        <v>756.27864</v>
      </c>
      <c r="K8" s="43">
        <f t="shared" si="2"/>
        <v>756</v>
      </c>
      <c r="L8" s="43">
        <f t="shared" si="3"/>
        <v>913.5</v>
      </c>
      <c r="M8" s="46"/>
      <c r="N8" s="46"/>
      <c r="O8" s="46"/>
      <c r="P8" s="46"/>
      <c r="Q8" s="48"/>
    </row>
    <row r="9" spans="2:17" s="153" customFormat="1" ht="15.75" thickBot="1">
      <c r="B9" s="23"/>
      <c r="C9" s="150"/>
      <c r="D9" s="150"/>
      <c r="E9" s="151">
        <f>SUM(E7:E8)</f>
        <v>931.03320000000008</v>
      </c>
      <c r="F9" s="150"/>
      <c r="G9" s="150"/>
      <c r="H9" s="150"/>
      <c r="I9" s="151">
        <f>SUM(I7:I8)</f>
        <v>931.03320000000008</v>
      </c>
      <c r="J9" s="151">
        <f>SUM(J7:J8)</f>
        <v>1117.51848</v>
      </c>
      <c r="K9" s="150">
        <f t="shared" si="2"/>
        <v>1117.23984</v>
      </c>
      <c r="L9" s="150">
        <f t="shared" si="3"/>
        <v>1349.9981400000001</v>
      </c>
      <c r="M9" s="150"/>
      <c r="N9" s="150"/>
      <c r="O9" s="150"/>
      <c r="P9" s="150"/>
      <c r="Q9" s="152"/>
    </row>
    <row r="10" spans="2:17">
      <c r="B10" s="49" t="s">
        <v>7</v>
      </c>
      <c r="C10" s="50"/>
      <c r="D10" s="50"/>
      <c r="E10" s="50"/>
      <c r="F10" s="50"/>
      <c r="G10" s="50"/>
      <c r="H10" s="50"/>
      <c r="I10" s="51"/>
      <c r="J10" s="50"/>
      <c r="K10" s="51"/>
      <c r="L10" s="51">
        <f>E10*1.45</f>
        <v>0</v>
      </c>
      <c r="M10" s="50"/>
      <c r="N10" s="51"/>
      <c r="O10" s="51"/>
      <c r="P10" s="50"/>
      <c r="Q10" s="52"/>
    </row>
    <row r="11" spans="2:17">
      <c r="B11" s="42" t="s">
        <v>7</v>
      </c>
      <c r="C11" s="16"/>
      <c r="D11" s="16"/>
      <c r="E11" s="16"/>
      <c r="F11" s="16"/>
      <c r="G11" s="16"/>
      <c r="H11" s="16"/>
      <c r="I11" s="43"/>
      <c r="J11" s="16"/>
      <c r="K11" s="43"/>
      <c r="L11" s="43"/>
      <c r="M11" s="16"/>
      <c r="N11" s="43"/>
      <c r="O11" s="51"/>
      <c r="P11" s="16"/>
      <c r="Q11" s="45"/>
    </row>
    <row r="12" spans="2:17">
      <c r="B12" s="42" t="s">
        <v>7</v>
      </c>
      <c r="C12" s="16"/>
      <c r="D12" s="16"/>
      <c r="E12" s="16"/>
      <c r="F12" s="16"/>
      <c r="G12" s="16"/>
      <c r="H12" s="16"/>
      <c r="I12" s="43"/>
      <c r="J12" s="16"/>
      <c r="K12" s="43"/>
      <c r="L12" s="43"/>
      <c r="M12" s="16"/>
      <c r="N12" s="43"/>
      <c r="O12" s="51"/>
      <c r="P12" s="16"/>
      <c r="Q12" s="45"/>
    </row>
    <row r="13" spans="2:17">
      <c r="B13" s="42" t="s">
        <v>7</v>
      </c>
      <c r="C13" s="16"/>
      <c r="D13" s="16"/>
      <c r="E13" s="16"/>
      <c r="F13" s="16"/>
      <c r="G13" s="16"/>
      <c r="H13" s="16"/>
      <c r="I13" s="43"/>
      <c r="J13" s="16"/>
      <c r="K13" s="43"/>
      <c r="L13" s="16"/>
      <c r="M13" s="16"/>
      <c r="N13" s="43"/>
      <c r="O13" s="51"/>
      <c r="P13" s="16"/>
      <c r="Q13" s="45"/>
    </row>
    <row r="14" spans="2:17">
      <c r="B14" s="42" t="s">
        <v>7</v>
      </c>
      <c r="C14" s="16"/>
      <c r="D14" s="16"/>
      <c r="E14" s="16"/>
      <c r="F14" s="16"/>
      <c r="G14" s="16"/>
      <c r="H14" s="16"/>
      <c r="I14" s="43"/>
      <c r="J14" s="16"/>
      <c r="K14" s="43"/>
      <c r="L14" s="16"/>
      <c r="M14" s="16"/>
      <c r="N14" s="43"/>
      <c r="O14" s="51"/>
      <c r="P14" s="16"/>
      <c r="Q14" s="45"/>
    </row>
    <row r="15" spans="2:17">
      <c r="B15" s="42" t="s">
        <v>7</v>
      </c>
      <c r="C15" s="25"/>
      <c r="D15" s="25"/>
      <c r="E15" s="25"/>
      <c r="F15" s="25"/>
      <c r="G15" s="25"/>
      <c r="H15" s="25"/>
      <c r="I15" s="53"/>
      <c r="J15" s="25"/>
      <c r="K15" s="53"/>
      <c r="L15" s="25"/>
      <c r="M15" s="25"/>
      <c r="N15" s="53"/>
      <c r="O15" s="53"/>
      <c r="P15" s="25"/>
      <c r="Q15" s="54"/>
    </row>
    <row r="16" spans="2:17">
      <c r="B16" s="42" t="s">
        <v>7</v>
      </c>
      <c r="C16" s="25"/>
      <c r="D16" s="25"/>
      <c r="E16" s="25"/>
      <c r="F16" s="25"/>
      <c r="G16" s="25"/>
      <c r="H16" s="25"/>
      <c r="I16" s="53"/>
      <c r="J16" s="25"/>
      <c r="K16" s="53"/>
      <c r="L16" s="25"/>
      <c r="M16" s="25"/>
      <c r="N16" s="53"/>
      <c r="O16" s="53"/>
      <c r="P16" s="25"/>
      <c r="Q16" s="54"/>
    </row>
    <row r="17" spans="2:17">
      <c r="B17" s="42" t="s">
        <v>7</v>
      </c>
      <c r="C17" s="25"/>
      <c r="D17" s="25"/>
      <c r="E17" s="25"/>
      <c r="F17" s="25"/>
      <c r="G17" s="25"/>
      <c r="H17" s="25"/>
      <c r="I17" s="53"/>
      <c r="J17" s="25"/>
      <c r="K17" s="53"/>
      <c r="L17" s="25"/>
      <c r="M17" s="25"/>
      <c r="N17" s="53"/>
      <c r="O17" s="53"/>
      <c r="P17" s="25"/>
      <c r="Q17" s="54"/>
    </row>
    <row r="18" spans="2:17" ht="15.75" thickBot="1">
      <c r="B18" s="55" t="s">
        <v>7</v>
      </c>
      <c r="C18" s="25"/>
      <c r="D18" s="25"/>
      <c r="E18" s="25"/>
      <c r="F18" s="25"/>
      <c r="G18" s="25"/>
      <c r="H18" s="25"/>
      <c r="I18" s="53"/>
      <c r="J18" s="25"/>
      <c r="K18" s="53"/>
      <c r="L18" s="53"/>
      <c r="M18" s="25"/>
      <c r="N18" s="53"/>
      <c r="O18" s="53"/>
      <c r="P18" s="25"/>
      <c r="Q18" s="54"/>
    </row>
    <row r="19" spans="2:17">
      <c r="B19" s="17" t="s">
        <v>56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8"/>
      <c r="O19" s="38"/>
      <c r="P19" s="36"/>
      <c r="Q19" s="18"/>
    </row>
    <row r="20" spans="2:17">
      <c r="B20" s="19" t="s">
        <v>9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43"/>
      <c r="O20" s="43"/>
      <c r="P20" s="16"/>
      <c r="Q20" s="20"/>
    </row>
    <row r="21" spans="2:17">
      <c r="B21" s="19" t="s">
        <v>64</v>
      </c>
      <c r="C21" s="16"/>
      <c r="D21" s="16"/>
      <c r="E21" s="56"/>
      <c r="F21" s="56"/>
      <c r="G21" s="16"/>
      <c r="H21" s="16"/>
      <c r="I21" s="56"/>
      <c r="J21" s="16"/>
      <c r="K21" s="16"/>
      <c r="L21" s="15"/>
      <c r="M21" s="15"/>
      <c r="N21" s="15"/>
      <c r="O21" s="15"/>
      <c r="P21" s="15"/>
      <c r="Q21" s="20"/>
    </row>
    <row r="22" spans="2:17">
      <c r="B22" s="24" t="s">
        <v>65</v>
      </c>
      <c r="C22" s="25"/>
      <c r="D22" s="25"/>
      <c r="E22" s="57"/>
      <c r="F22" s="57"/>
      <c r="G22" s="25"/>
      <c r="H22" s="25"/>
      <c r="I22" s="57"/>
      <c r="J22" s="25"/>
      <c r="K22" s="25"/>
      <c r="L22" s="26"/>
      <c r="M22" s="26"/>
      <c r="N22" s="26"/>
      <c r="O22" s="26"/>
      <c r="P22" s="26"/>
      <c r="Q22" s="27"/>
    </row>
    <row r="23" spans="2:17">
      <c r="B23" s="19" t="s">
        <v>74</v>
      </c>
      <c r="C23" s="16"/>
      <c r="D23" s="16"/>
      <c r="E23" s="56"/>
      <c r="F23" s="56"/>
      <c r="G23" s="16"/>
      <c r="H23" s="16"/>
      <c r="I23" s="56"/>
      <c r="J23" s="16"/>
      <c r="K23" s="16"/>
      <c r="L23" s="15"/>
      <c r="M23" s="15"/>
      <c r="N23" s="15"/>
      <c r="O23" s="15"/>
      <c r="P23" s="26"/>
      <c r="Q23" s="20"/>
    </row>
    <row r="24" spans="2:17">
      <c r="B24" s="19" t="s">
        <v>75</v>
      </c>
      <c r="C24" s="16"/>
      <c r="D24" s="16"/>
      <c r="E24" s="56"/>
      <c r="F24" s="56"/>
      <c r="G24" s="16"/>
      <c r="H24" s="16"/>
      <c r="I24" s="56"/>
      <c r="J24" s="16"/>
      <c r="K24" s="16"/>
      <c r="L24" s="15"/>
      <c r="M24" s="15"/>
      <c r="N24" s="15"/>
      <c r="O24" s="15"/>
      <c r="P24" s="26"/>
      <c r="Q24" s="20"/>
    </row>
    <row r="25" spans="2:17" ht="15.75" thickBot="1">
      <c r="B25" s="115" t="s">
        <v>76</v>
      </c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7"/>
    </row>
    <row r="26" spans="2:17" ht="18.75">
      <c r="B26" s="28" t="s">
        <v>60</v>
      </c>
      <c r="C26" s="98" t="s">
        <v>61</v>
      </c>
      <c r="D26" s="98"/>
      <c r="E26" s="98"/>
      <c r="F26" s="98"/>
      <c r="G26" s="98" t="s">
        <v>62</v>
      </c>
      <c r="H26" s="99"/>
      <c r="I26" s="99"/>
      <c r="J26" s="98" t="s">
        <v>63</v>
      </c>
      <c r="K26" s="99"/>
      <c r="L26" s="99"/>
      <c r="M26" s="99"/>
      <c r="N26" s="99"/>
      <c r="O26" s="99"/>
    </row>
    <row r="27" spans="2:17">
      <c r="B27" s="15" t="s">
        <v>71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</row>
    <row r="28" spans="2:17">
      <c r="B28" s="16" t="s">
        <v>72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</row>
    <row r="29" spans="2:17">
      <c r="B29" s="16" t="s">
        <v>73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</row>
    <row r="30" spans="2:17">
      <c r="B30" s="16"/>
      <c r="C30" s="96"/>
      <c r="D30" s="96"/>
      <c r="E30" s="96"/>
      <c r="F30" s="96"/>
      <c r="G30" s="97"/>
      <c r="H30" s="97"/>
      <c r="I30" s="97"/>
      <c r="J30" s="96"/>
      <c r="K30" s="96"/>
      <c r="L30" s="96"/>
      <c r="M30" s="96"/>
      <c r="N30" s="96"/>
      <c r="O30" s="96"/>
    </row>
    <row r="31" spans="2:17">
      <c r="C31" s="122"/>
      <c r="D31" s="122"/>
      <c r="E31" s="122"/>
      <c r="F31" s="122"/>
      <c r="G31" s="58"/>
      <c r="H31" s="58"/>
      <c r="I31" s="58"/>
    </row>
    <row r="32" spans="2:17">
      <c r="C32" s="122"/>
      <c r="D32" s="122"/>
      <c r="E32" s="122"/>
      <c r="F32" s="59"/>
      <c r="G32" s="60"/>
      <c r="H32" s="61"/>
      <c r="I32" s="62"/>
    </row>
    <row r="33" spans="5:9" hidden="1">
      <c r="E33" s="63"/>
      <c r="F33" s="64"/>
      <c r="G33" s="60"/>
      <c r="H33" s="64"/>
      <c r="I33" s="65"/>
    </row>
    <row r="34" spans="5:9" hidden="1">
      <c r="E34" s="63"/>
      <c r="F34" s="64"/>
      <c r="G34" s="60"/>
      <c r="H34" s="60"/>
      <c r="I34" s="65"/>
    </row>
    <row r="35" spans="5:9" ht="135" hidden="1" customHeight="1">
      <c r="E35" s="118"/>
      <c r="F35" s="119"/>
      <c r="G35" s="120"/>
      <c r="H35" s="120"/>
      <c r="I35" s="121"/>
    </row>
    <row r="36" spans="5:9" hidden="1">
      <c r="E36" s="118"/>
      <c r="F36" s="119"/>
      <c r="G36" s="120"/>
      <c r="H36" s="120"/>
      <c r="I36" s="121"/>
    </row>
    <row r="37" spans="5:9" ht="15.75">
      <c r="E37" s="66"/>
      <c r="F37" s="67"/>
      <c r="G37" s="67"/>
      <c r="H37" s="67"/>
      <c r="I37" s="67"/>
    </row>
    <row r="38" spans="5:9" ht="15.75">
      <c r="E38" s="68"/>
    </row>
  </sheetData>
  <mergeCells count="30">
    <mergeCell ref="B7:B8"/>
    <mergeCell ref="B25:Q25"/>
    <mergeCell ref="E35:E36"/>
    <mergeCell ref="F35:F36"/>
    <mergeCell ref="G35:G36"/>
    <mergeCell ref="H35:H36"/>
    <mergeCell ref="I35:I36"/>
    <mergeCell ref="G26:I26"/>
    <mergeCell ref="C32:E32"/>
    <mergeCell ref="C27:F27"/>
    <mergeCell ref="C26:F26"/>
    <mergeCell ref="C28:F28"/>
    <mergeCell ref="C29:F29"/>
    <mergeCell ref="C30:F30"/>
    <mergeCell ref="C31:F31"/>
    <mergeCell ref="G27:I27"/>
    <mergeCell ref="G28:I28"/>
    <mergeCell ref="J1:L1"/>
    <mergeCell ref="M1:Q1"/>
    <mergeCell ref="E1:F1"/>
    <mergeCell ref="G1:I1"/>
    <mergeCell ref="B4:Q4"/>
    <mergeCell ref="B2:Q2"/>
    <mergeCell ref="G29:I29"/>
    <mergeCell ref="G30:I30"/>
    <mergeCell ref="J26:O26"/>
    <mergeCell ref="J27:O27"/>
    <mergeCell ref="J28:O28"/>
    <mergeCell ref="J29:O29"/>
    <mergeCell ref="J30:O30"/>
  </mergeCells>
  <pageMargins left="0.23958333333333334" right="0.14583333333333334" top="0.75" bottom="0.75" header="0.3" footer="0.3"/>
  <pageSetup paperSize="9" orientation="portrait" horizontalDpi="300" verticalDpi="300" r:id="rId1"/>
  <headerFooter>
    <oddFooter>&amp;L&amp;"-,Bold"Ref:&amp;F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I41"/>
  <sheetViews>
    <sheetView topLeftCell="A13" workbookViewId="0">
      <selection activeCell="N33" sqref="N33"/>
    </sheetView>
  </sheetViews>
  <sheetFormatPr defaultRowHeight="15"/>
  <cols>
    <col min="1" max="1" width="9.140625" style="1"/>
    <col min="2" max="2" width="19.42578125" style="1" customWidth="1"/>
    <col min="3" max="3" width="9.140625" style="1"/>
    <col min="4" max="4" width="9.140625" style="1" hidden="1" customWidth="1"/>
    <col min="5" max="5" width="9.140625" style="1"/>
    <col min="6" max="6" width="9.140625" style="1" hidden="1" customWidth="1"/>
    <col min="7" max="16384" width="9.140625" style="1"/>
  </cols>
  <sheetData>
    <row r="2" spans="1:9">
      <c r="A2" s="123" t="s">
        <v>18</v>
      </c>
      <c r="B2" s="123" t="s">
        <v>10</v>
      </c>
      <c r="C2" s="123" t="s">
        <v>11</v>
      </c>
      <c r="D2" s="123"/>
      <c r="E2" s="123" t="s">
        <v>14</v>
      </c>
      <c r="F2" s="123"/>
      <c r="G2" s="123" t="s">
        <v>16</v>
      </c>
      <c r="H2" s="123" t="s">
        <v>15</v>
      </c>
      <c r="I2" s="123" t="s">
        <v>17</v>
      </c>
    </row>
    <row r="3" spans="1:9">
      <c r="A3" s="123"/>
      <c r="B3" s="123"/>
      <c r="C3" s="2" t="s">
        <v>12</v>
      </c>
      <c r="D3" s="2" t="s">
        <v>13</v>
      </c>
      <c r="E3" s="2" t="s">
        <v>12</v>
      </c>
      <c r="F3" s="2" t="s">
        <v>13</v>
      </c>
      <c r="G3" s="123"/>
      <c r="H3" s="123"/>
      <c r="I3" s="123"/>
    </row>
    <row r="4" spans="1:9">
      <c r="A4" s="3">
        <v>1</v>
      </c>
      <c r="B4" s="3" t="s">
        <v>19</v>
      </c>
      <c r="C4" s="3">
        <v>16.2</v>
      </c>
      <c r="D4" s="3"/>
      <c r="E4" s="3">
        <v>10.4</v>
      </c>
      <c r="F4" s="3"/>
      <c r="G4" s="4">
        <f>(E4+F4/10)</f>
        <v>10.4</v>
      </c>
      <c r="H4" s="4">
        <f>(C4+D4/10)</f>
        <v>16.2</v>
      </c>
      <c r="I4" s="4">
        <f>G4*H4</f>
        <v>168.48</v>
      </c>
    </row>
    <row r="5" spans="1:9">
      <c r="A5" s="3"/>
      <c r="B5" s="3" t="s">
        <v>46</v>
      </c>
      <c r="C5" s="3">
        <v>9.9</v>
      </c>
      <c r="D5" s="3"/>
      <c r="E5" s="3">
        <v>3.8</v>
      </c>
      <c r="F5" s="3"/>
      <c r="G5" s="4">
        <f t="shared" ref="G5:G36" si="0">(E5+F5/10)</f>
        <v>3.8</v>
      </c>
      <c r="H5" s="4">
        <f t="shared" ref="H5:H34" si="1">(C5+D5/10)</f>
        <v>9.9</v>
      </c>
      <c r="I5" s="4">
        <f>G5*H5</f>
        <v>37.619999999999997</v>
      </c>
    </row>
    <row r="6" spans="1:9">
      <c r="A6" s="3">
        <v>2</v>
      </c>
      <c r="B6" s="3" t="s">
        <v>20</v>
      </c>
      <c r="C6" s="3">
        <v>9.6</v>
      </c>
      <c r="D6" s="3"/>
      <c r="E6" s="3">
        <v>8.9</v>
      </c>
      <c r="F6" s="3"/>
      <c r="G6" s="4">
        <f t="shared" si="0"/>
        <v>8.9</v>
      </c>
      <c r="H6" s="4">
        <f t="shared" si="1"/>
        <v>9.6</v>
      </c>
      <c r="I6" s="4">
        <f t="shared" ref="I6:I36" si="2">G6*H6</f>
        <v>85.44</v>
      </c>
    </row>
    <row r="7" spans="1:9">
      <c r="A7" s="3">
        <v>3</v>
      </c>
      <c r="B7" s="3" t="s">
        <v>21</v>
      </c>
      <c r="C7" s="3">
        <v>7.2</v>
      </c>
      <c r="D7" s="3"/>
      <c r="E7" s="3">
        <v>4.5</v>
      </c>
      <c r="F7" s="3"/>
      <c r="G7" s="4">
        <f t="shared" si="0"/>
        <v>4.5</v>
      </c>
      <c r="H7" s="4">
        <f t="shared" si="1"/>
        <v>7.2</v>
      </c>
      <c r="I7" s="4">
        <f t="shared" si="2"/>
        <v>32.4</v>
      </c>
    </row>
    <row r="8" spans="1:9">
      <c r="A8" s="3"/>
      <c r="B8" s="3" t="s">
        <v>22</v>
      </c>
      <c r="C8" s="3">
        <v>7.7</v>
      </c>
      <c r="D8" s="3"/>
      <c r="E8" s="3">
        <v>4.7</v>
      </c>
      <c r="F8" s="3"/>
      <c r="G8" s="4">
        <f t="shared" si="0"/>
        <v>4.7</v>
      </c>
      <c r="H8" s="4">
        <f t="shared" si="1"/>
        <v>7.7</v>
      </c>
      <c r="I8" s="4">
        <f t="shared" si="2"/>
        <v>36.190000000000005</v>
      </c>
    </row>
    <row r="9" spans="1:9">
      <c r="A9" s="3"/>
      <c r="B9" s="3" t="s">
        <v>23</v>
      </c>
      <c r="C9" s="3">
        <v>4.4000000000000004</v>
      </c>
      <c r="D9" s="3"/>
      <c r="E9" s="3">
        <v>7.7</v>
      </c>
      <c r="F9" s="3"/>
      <c r="G9" s="4">
        <f t="shared" si="0"/>
        <v>7.7</v>
      </c>
      <c r="H9" s="4">
        <f t="shared" si="1"/>
        <v>4.4000000000000004</v>
      </c>
      <c r="I9" s="4">
        <f t="shared" si="2"/>
        <v>33.880000000000003</v>
      </c>
    </row>
    <row r="10" spans="1:9">
      <c r="A10" s="3"/>
      <c r="B10" s="3" t="s">
        <v>24</v>
      </c>
      <c r="C10" s="3"/>
      <c r="D10" s="3"/>
      <c r="E10" s="3"/>
      <c r="F10" s="3"/>
      <c r="G10" s="4">
        <f t="shared" si="0"/>
        <v>0</v>
      </c>
      <c r="H10" s="4">
        <f t="shared" si="1"/>
        <v>0</v>
      </c>
      <c r="I10" s="4">
        <f t="shared" si="2"/>
        <v>0</v>
      </c>
    </row>
    <row r="11" spans="1:9">
      <c r="A11" s="3">
        <v>4</v>
      </c>
      <c r="B11" s="3" t="s">
        <v>25</v>
      </c>
      <c r="C11" s="3">
        <v>12.8</v>
      </c>
      <c r="D11" s="3"/>
      <c r="E11" s="3">
        <v>9.8000000000000007</v>
      </c>
      <c r="F11" s="3"/>
      <c r="G11" s="4">
        <f t="shared" si="0"/>
        <v>9.8000000000000007</v>
      </c>
      <c r="H11" s="4">
        <f t="shared" si="1"/>
        <v>12.8</v>
      </c>
      <c r="I11" s="4">
        <f t="shared" si="2"/>
        <v>125.44000000000001</v>
      </c>
    </row>
    <row r="12" spans="1:9">
      <c r="A12" s="3"/>
      <c r="B12" s="3" t="s">
        <v>26</v>
      </c>
      <c r="C12" s="3">
        <v>10.7</v>
      </c>
      <c r="D12" s="3"/>
      <c r="E12" s="3">
        <v>10.4</v>
      </c>
      <c r="F12" s="3"/>
      <c r="G12" s="4">
        <f t="shared" si="0"/>
        <v>10.4</v>
      </c>
      <c r="H12" s="4">
        <f t="shared" si="1"/>
        <v>10.7</v>
      </c>
      <c r="I12" s="4">
        <f t="shared" si="2"/>
        <v>111.28</v>
      </c>
    </row>
    <row r="13" spans="1:9">
      <c r="A13" s="3"/>
      <c r="B13" s="3" t="s">
        <v>27</v>
      </c>
      <c r="C13" s="3">
        <v>12.4</v>
      </c>
      <c r="D13" s="3"/>
      <c r="E13" s="3">
        <v>11.1</v>
      </c>
      <c r="F13" s="3"/>
      <c r="G13" s="4">
        <f t="shared" si="0"/>
        <v>11.1</v>
      </c>
      <c r="H13" s="4">
        <f t="shared" si="1"/>
        <v>12.4</v>
      </c>
      <c r="I13" s="4">
        <f t="shared" si="2"/>
        <v>137.63999999999999</v>
      </c>
    </row>
    <row r="14" spans="1:9">
      <c r="A14" s="3"/>
      <c r="B14" s="3" t="s">
        <v>28</v>
      </c>
      <c r="C14" s="3"/>
      <c r="D14" s="3"/>
      <c r="E14" s="3"/>
      <c r="F14" s="3"/>
      <c r="G14" s="4">
        <f t="shared" si="0"/>
        <v>0</v>
      </c>
      <c r="H14" s="4">
        <f t="shared" si="1"/>
        <v>0</v>
      </c>
      <c r="I14" s="4">
        <f t="shared" si="2"/>
        <v>0</v>
      </c>
    </row>
    <row r="15" spans="1:9">
      <c r="A15" s="3">
        <v>5</v>
      </c>
      <c r="B15" s="3" t="s">
        <v>79</v>
      </c>
      <c r="C15" s="3"/>
      <c r="D15" s="3"/>
      <c r="E15" s="3"/>
      <c r="F15" s="3"/>
      <c r="G15" s="4">
        <f t="shared" ref="G15:G20" si="3">(E15+F15/10)</f>
        <v>0</v>
      </c>
      <c r="H15" s="4">
        <f t="shared" ref="H15:H20" si="4">(C15+D15/10)</f>
        <v>0</v>
      </c>
      <c r="I15" s="4">
        <f t="shared" ref="I15:I20" si="5">G15*H15</f>
        <v>0</v>
      </c>
    </row>
    <row r="16" spans="1:9">
      <c r="A16" s="3"/>
      <c r="B16" s="3" t="s">
        <v>80</v>
      </c>
      <c r="C16" s="3"/>
      <c r="D16" s="3"/>
      <c r="E16" s="3"/>
      <c r="F16" s="3"/>
      <c r="G16" s="4">
        <f t="shared" si="3"/>
        <v>0</v>
      </c>
      <c r="H16" s="4">
        <f t="shared" si="4"/>
        <v>0</v>
      </c>
      <c r="I16" s="4">
        <f t="shared" si="5"/>
        <v>0</v>
      </c>
    </row>
    <row r="17" spans="1:9">
      <c r="A17" s="3">
        <v>6</v>
      </c>
      <c r="B17" s="3" t="s">
        <v>29</v>
      </c>
      <c r="C17" s="3">
        <v>5.9</v>
      </c>
      <c r="D17" s="3"/>
      <c r="E17" s="3">
        <v>4.5</v>
      </c>
      <c r="F17" s="3"/>
      <c r="G17" s="4">
        <f t="shared" si="3"/>
        <v>4.5</v>
      </c>
      <c r="H17" s="4">
        <f t="shared" si="4"/>
        <v>5.9</v>
      </c>
      <c r="I17" s="4">
        <f t="shared" si="5"/>
        <v>26.55</v>
      </c>
    </row>
    <row r="18" spans="1:9">
      <c r="A18" s="3"/>
      <c r="B18" s="3" t="s">
        <v>30</v>
      </c>
      <c r="C18" s="29">
        <v>12.8</v>
      </c>
      <c r="D18" s="29"/>
      <c r="E18" s="29">
        <v>3.1</v>
      </c>
      <c r="F18" s="29"/>
      <c r="G18" s="4">
        <f t="shared" si="3"/>
        <v>3.1</v>
      </c>
      <c r="H18" s="4">
        <f t="shared" si="4"/>
        <v>12.8</v>
      </c>
      <c r="I18" s="4">
        <f t="shared" si="5"/>
        <v>39.680000000000007</v>
      </c>
    </row>
    <row r="19" spans="1:9">
      <c r="A19" s="3"/>
      <c r="B19" s="3" t="s">
        <v>31</v>
      </c>
      <c r="C19" s="3"/>
      <c r="D19" s="3"/>
      <c r="E19" s="3"/>
      <c r="F19" s="14"/>
      <c r="G19" s="4">
        <f t="shared" si="3"/>
        <v>0</v>
      </c>
      <c r="H19" s="4">
        <f t="shared" si="4"/>
        <v>0</v>
      </c>
      <c r="I19" s="4">
        <f t="shared" si="5"/>
        <v>0</v>
      </c>
    </row>
    <row r="20" spans="1:9">
      <c r="A20" s="3"/>
      <c r="B20" s="3" t="s">
        <v>78</v>
      </c>
      <c r="C20" s="3"/>
      <c r="D20" s="3"/>
      <c r="E20" s="3"/>
      <c r="F20" s="14"/>
      <c r="G20" s="4">
        <f t="shared" si="3"/>
        <v>0</v>
      </c>
      <c r="H20" s="4">
        <f t="shared" si="4"/>
        <v>0</v>
      </c>
      <c r="I20" s="4">
        <f t="shared" si="5"/>
        <v>0</v>
      </c>
    </row>
    <row r="21" spans="1:9">
      <c r="A21" s="3">
        <v>7</v>
      </c>
      <c r="B21" s="3" t="s">
        <v>32</v>
      </c>
      <c r="C21" s="3">
        <v>10.5</v>
      </c>
      <c r="D21" s="3"/>
      <c r="E21" s="3">
        <v>5.6</v>
      </c>
      <c r="F21" s="14"/>
      <c r="G21" s="4">
        <f t="shared" si="0"/>
        <v>5.6</v>
      </c>
      <c r="H21" s="4">
        <f t="shared" si="1"/>
        <v>10.5</v>
      </c>
      <c r="I21" s="4">
        <f t="shared" si="2"/>
        <v>58.8</v>
      </c>
    </row>
    <row r="22" spans="1:9">
      <c r="A22" s="3"/>
      <c r="B22" s="3" t="s">
        <v>33</v>
      </c>
      <c r="C22" s="3"/>
      <c r="D22" s="3"/>
      <c r="E22" s="3"/>
      <c r="F22" s="14"/>
      <c r="G22" s="4">
        <f t="shared" si="0"/>
        <v>0</v>
      </c>
      <c r="H22" s="4">
        <f t="shared" si="1"/>
        <v>0</v>
      </c>
      <c r="I22" s="4">
        <f t="shared" si="2"/>
        <v>0</v>
      </c>
    </row>
    <row r="23" spans="1:9">
      <c r="A23" s="3"/>
      <c r="B23" s="3" t="s">
        <v>47</v>
      </c>
      <c r="C23" s="3"/>
      <c r="D23" s="3"/>
      <c r="E23" s="3"/>
      <c r="F23" s="14"/>
      <c r="G23" s="4">
        <f t="shared" si="0"/>
        <v>0</v>
      </c>
      <c r="H23" s="4">
        <f t="shared" si="1"/>
        <v>0</v>
      </c>
      <c r="I23" s="4">
        <f t="shared" si="2"/>
        <v>0</v>
      </c>
    </row>
    <row r="24" spans="1:9">
      <c r="A24" s="3"/>
      <c r="B24" s="3" t="s">
        <v>52</v>
      </c>
      <c r="C24" s="3"/>
      <c r="D24" s="3"/>
      <c r="E24" s="3"/>
      <c r="F24" s="14"/>
      <c r="G24" s="4">
        <f t="shared" si="0"/>
        <v>0</v>
      </c>
      <c r="H24" s="4">
        <f t="shared" si="1"/>
        <v>0</v>
      </c>
      <c r="I24" s="4">
        <f t="shared" si="2"/>
        <v>0</v>
      </c>
    </row>
    <row r="25" spans="1:9">
      <c r="A25" s="3">
        <v>8</v>
      </c>
      <c r="B25" s="3" t="s">
        <v>34</v>
      </c>
      <c r="C25" s="3"/>
      <c r="D25" s="3"/>
      <c r="E25" s="3"/>
      <c r="F25" s="14"/>
      <c r="G25" s="4">
        <f t="shared" si="0"/>
        <v>0</v>
      </c>
      <c r="H25" s="4">
        <f t="shared" si="1"/>
        <v>0</v>
      </c>
      <c r="I25" s="4">
        <f t="shared" si="2"/>
        <v>0</v>
      </c>
    </row>
    <row r="26" spans="1:9">
      <c r="A26" s="3"/>
      <c r="B26" s="3" t="s">
        <v>35</v>
      </c>
      <c r="C26" s="3"/>
      <c r="D26" s="3"/>
      <c r="E26" s="3"/>
      <c r="F26" s="14"/>
      <c r="G26" s="4">
        <f t="shared" si="0"/>
        <v>0</v>
      </c>
      <c r="H26" s="4">
        <f t="shared" si="1"/>
        <v>0</v>
      </c>
      <c r="I26" s="4">
        <f t="shared" si="2"/>
        <v>0</v>
      </c>
    </row>
    <row r="27" spans="1:9">
      <c r="A27" s="3"/>
      <c r="B27" s="3" t="s">
        <v>36</v>
      </c>
      <c r="C27" s="3"/>
      <c r="D27" s="3"/>
      <c r="E27" s="3"/>
      <c r="F27" s="14"/>
      <c r="G27" s="4">
        <f t="shared" si="0"/>
        <v>0</v>
      </c>
      <c r="H27" s="4">
        <f t="shared" si="1"/>
        <v>0</v>
      </c>
      <c r="I27" s="4">
        <f t="shared" si="2"/>
        <v>0</v>
      </c>
    </row>
    <row r="28" spans="1:9">
      <c r="A28" s="3">
        <v>9</v>
      </c>
      <c r="B28" s="3" t="s">
        <v>37</v>
      </c>
      <c r="C28" s="3">
        <v>9.9</v>
      </c>
      <c r="D28" s="3"/>
      <c r="E28" s="3">
        <v>2</v>
      </c>
      <c r="F28" s="14"/>
      <c r="G28" s="4">
        <f t="shared" si="0"/>
        <v>2</v>
      </c>
      <c r="H28" s="4">
        <f t="shared" si="1"/>
        <v>9.9</v>
      </c>
      <c r="I28" s="4">
        <f t="shared" si="2"/>
        <v>19.8</v>
      </c>
    </row>
    <row r="29" spans="1:9">
      <c r="A29" s="3"/>
      <c r="B29" s="3" t="s">
        <v>38</v>
      </c>
      <c r="C29" s="3">
        <v>10.5</v>
      </c>
      <c r="D29" s="3"/>
      <c r="E29" s="3">
        <v>2</v>
      </c>
      <c r="F29" s="14"/>
      <c r="G29" s="4">
        <f t="shared" si="0"/>
        <v>2</v>
      </c>
      <c r="H29" s="4">
        <f t="shared" si="1"/>
        <v>10.5</v>
      </c>
      <c r="I29" s="4">
        <f t="shared" si="2"/>
        <v>21</v>
      </c>
    </row>
    <row r="30" spans="1:9">
      <c r="A30" s="3"/>
      <c r="B30" s="3" t="s">
        <v>39</v>
      </c>
      <c r="C30" s="3">
        <v>10.9</v>
      </c>
      <c r="D30" s="3"/>
      <c r="E30" s="3">
        <v>3.4</v>
      </c>
      <c r="F30" s="14"/>
      <c r="G30" s="4">
        <f t="shared" si="0"/>
        <v>3.4</v>
      </c>
      <c r="H30" s="4">
        <f t="shared" si="1"/>
        <v>10.9</v>
      </c>
      <c r="I30" s="4">
        <f t="shared" si="2"/>
        <v>37.06</v>
      </c>
    </row>
    <row r="31" spans="1:9">
      <c r="A31" s="3">
        <v>10</v>
      </c>
      <c r="B31" s="3" t="s">
        <v>40</v>
      </c>
      <c r="C31" s="3"/>
      <c r="D31" s="3"/>
      <c r="E31" s="3"/>
      <c r="F31" s="14"/>
      <c r="G31" s="4">
        <f t="shared" si="0"/>
        <v>0</v>
      </c>
      <c r="H31" s="4">
        <f t="shared" si="1"/>
        <v>0</v>
      </c>
      <c r="I31" s="4">
        <f t="shared" si="2"/>
        <v>0</v>
      </c>
    </row>
    <row r="32" spans="1:9">
      <c r="A32" s="3"/>
      <c r="B32" s="3" t="s">
        <v>41</v>
      </c>
      <c r="C32" s="3"/>
      <c r="D32" s="3"/>
      <c r="E32" s="3"/>
      <c r="F32" s="14"/>
      <c r="G32" s="4">
        <f t="shared" si="0"/>
        <v>0</v>
      </c>
      <c r="H32" s="4">
        <f t="shared" si="1"/>
        <v>0</v>
      </c>
      <c r="I32" s="4">
        <f t="shared" si="2"/>
        <v>0</v>
      </c>
    </row>
    <row r="33" spans="1:9">
      <c r="A33" s="3"/>
      <c r="B33" s="3" t="s">
        <v>42</v>
      </c>
      <c r="C33" s="3"/>
      <c r="D33" s="3"/>
      <c r="E33" s="3"/>
      <c r="F33" s="14"/>
      <c r="G33" s="4">
        <f t="shared" si="0"/>
        <v>0</v>
      </c>
      <c r="H33" s="4">
        <f t="shared" si="1"/>
        <v>0</v>
      </c>
      <c r="I33" s="4">
        <f t="shared" si="2"/>
        <v>0</v>
      </c>
    </row>
    <row r="34" spans="1:9">
      <c r="A34" s="3">
        <v>11</v>
      </c>
      <c r="B34" s="3" t="s">
        <v>83</v>
      </c>
      <c r="C34" s="3"/>
      <c r="D34" s="3"/>
      <c r="E34" s="3"/>
      <c r="F34" s="14"/>
      <c r="G34" s="4">
        <f t="shared" si="0"/>
        <v>0</v>
      </c>
      <c r="H34" s="4">
        <f t="shared" si="1"/>
        <v>0</v>
      </c>
      <c r="I34" s="4">
        <f t="shared" si="2"/>
        <v>0</v>
      </c>
    </row>
    <row r="35" spans="1:9">
      <c r="A35" s="3"/>
      <c r="B35" s="3" t="s">
        <v>84</v>
      </c>
      <c r="C35" s="3"/>
      <c r="D35" s="3"/>
      <c r="E35" s="3"/>
      <c r="F35" s="14"/>
      <c r="G35" s="4">
        <f t="shared" si="0"/>
        <v>0</v>
      </c>
      <c r="H35" s="4">
        <f t="shared" ref="H35:H36" si="6">(C35+D35/10)</f>
        <v>0</v>
      </c>
      <c r="I35" s="4">
        <f t="shared" si="2"/>
        <v>0</v>
      </c>
    </row>
    <row r="36" spans="1:9">
      <c r="A36" s="3"/>
      <c r="B36" s="3" t="s">
        <v>85</v>
      </c>
      <c r="C36" s="3"/>
      <c r="D36" s="3"/>
      <c r="E36" s="3"/>
      <c r="F36" s="14"/>
      <c r="G36" s="4">
        <f t="shared" si="0"/>
        <v>0</v>
      </c>
      <c r="H36" s="4">
        <f t="shared" si="6"/>
        <v>0</v>
      </c>
      <c r="I36" s="4">
        <f t="shared" si="2"/>
        <v>0</v>
      </c>
    </row>
    <row r="37" spans="1:9">
      <c r="A37" s="3"/>
      <c r="B37" s="2" t="s">
        <v>43</v>
      </c>
      <c r="C37" s="3"/>
      <c r="D37" s="3"/>
      <c r="E37" s="3"/>
      <c r="F37" s="14"/>
      <c r="G37" s="3"/>
      <c r="H37" s="29"/>
      <c r="I37" s="4">
        <f>SUM(I4:I20)</f>
        <v>834.59999999999991</v>
      </c>
    </row>
    <row r="38" spans="1:9">
      <c r="A38" s="3"/>
      <c r="B38" s="2" t="s">
        <v>49</v>
      </c>
      <c r="C38" s="3"/>
      <c r="D38" s="3"/>
      <c r="E38" s="3"/>
      <c r="F38" s="14"/>
      <c r="G38" s="3"/>
      <c r="H38" s="29"/>
      <c r="I38" s="4">
        <f>SUM(I21:I30)</f>
        <v>136.66</v>
      </c>
    </row>
    <row r="39" spans="1:9">
      <c r="A39" s="3"/>
      <c r="B39" s="2" t="s">
        <v>50</v>
      </c>
      <c r="C39" s="3"/>
      <c r="D39" s="3"/>
      <c r="E39" s="3"/>
      <c r="F39" s="14"/>
      <c r="G39" s="3"/>
      <c r="H39" s="29"/>
      <c r="I39" s="30">
        <f>SUM(I31:I33)</f>
        <v>0</v>
      </c>
    </row>
    <row r="40" spans="1:9">
      <c r="A40" s="3"/>
      <c r="B40" s="2" t="s">
        <v>66</v>
      </c>
      <c r="C40" s="3"/>
      <c r="D40" s="3"/>
      <c r="E40" s="3"/>
      <c r="F40" s="14"/>
      <c r="G40" s="3"/>
      <c r="H40" s="29"/>
      <c r="I40" s="30">
        <f>I34+I35+I36</f>
        <v>0</v>
      </c>
    </row>
    <row r="41" spans="1:9">
      <c r="A41" s="3"/>
      <c r="B41" s="2" t="s">
        <v>44</v>
      </c>
      <c r="C41" s="3"/>
      <c r="D41" s="3"/>
      <c r="E41" s="3"/>
      <c r="F41" s="14"/>
      <c r="G41" s="3"/>
      <c r="H41" s="29"/>
      <c r="I41" s="4">
        <f>SUM(I4:I30)</f>
        <v>971.25999999999976</v>
      </c>
    </row>
  </sheetData>
  <mergeCells count="7">
    <mergeCell ref="A2:A3"/>
    <mergeCell ref="C2:D2"/>
    <mergeCell ref="I2:I3"/>
    <mergeCell ref="H2:H3"/>
    <mergeCell ref="B2:B3"/>
    <mergeCell ref="E2:F2"/>
    <mergeCell ref="G2:G3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S43"/>
  <sheetViews>
    <sheetView topLeftCell="A2" workbookViewId="0">
      <selection activeCell="C5" sqref="C5"/>
    </sheetView>
  </sheetViews>
  <sheetFormatPr defaultColWidth="8.7109375" defaultRowHeight="15" customHeight="1"/>
  <cols>
    <col min="1" max="1" width="8.7109375" style="69"/>
    <col min="2" max="2" width="17.42578125" style="69" customWidth="1"/>
    <col min="3" max="3" width="8.7109375" style="69"/>
    <col min="4" max="4" width="0" style="69" hidden="1" customWidth="1"/>
    <col min="5" max="5" width="8.7109375" style="69"/>
    <col min="6" max="6" width="0" style="69" hidden="1" customWidth="1"/>
    <col min="7" max="7" width="9.28515625" style="69" customWidth="1"/>
    <col min="8" max="257" width="8.7109375" style="69"/>
    <col min="258" max="258" width="17.42578125" style="69" customWidth="1"/>
    <col min="259" max="262" width="8.7109375" style="69"/>
    <col min="263" max="263" width="9.28515625" style="69" customWidth="1"/>
    <col min="264" max="513" width="8.7109375" style="69"/>
    <col min="514" max="514" width="17.42578125" style="69" customWidth="1"/>
    <col min="515" max="518" width="8.7109375" style="69"/>
    <col min="519" max="519" width="9.28515625" style="69" customWidth="1"/>
    <col min="520" max="769" width="8.7109375" style="69"/>
    <col min="770" max="770" width="17.42578125" style="69" customWidth="1"/>
    <col min="771" max="774" width="8.7109375" style="69"/>
    <col min="775" max="775" width="9.28515625" style="69" customWidth="1"/>
    <col min="776" max="1025" width="8.7109375" style="69"/>
    <col min="1026" max="1026" width="17.42578125" style="69" customWidth="1"/>
    <col min="1027" max="1030" width="8.7109375" style="69"/>
    <col min="1031" max="1031" width="9.28515625" style="69" customWidth="1"/>
    <col min="1032" max="1281" width="8.7109375" style="69"/>
    <col min="1282" max="1282" width="17.42578125" style="69" customWidth="1"/>
    <col min="1283" max="1286" width="8.7109375" style="69"/>
    <col min="1287" max="1287" width="9.28515625" style="69" customWidth="1"/>
    <col min="1288" max="1537" width="8.7109375" style="69"/>
    <col min="1538" max="1538" width="17.42578125" style="69" customWidth="1"/>
    <col min="1539" max="1542" width="8.7109375" style="69"/>
    <col min="1543" max="1543" width="9.28515625" style="69" customWidth="1"/>
    <col min="1544" max="1793" width="8.7109375" style="69"/>
    <col min="1794" max="1794" width="17.42578125" style="69" customWidth="1"/>
    <col min="1795" max="1798" width="8.7109375" style="69"/>
    <col min="1799" max="1799" width="9.28515625" style="69" customWidth="1"/>
    <col min="1800" max="2049" width="8.7109375" style="69"/>
    <col min="2050" max="2050" width="17.42578125" style="69" customWidth="1"/>
    <col min="2051" max="2054" width="8.7109375" style="69"/>
    <col min="2055" max="2055" width="9.28515625" style="69" customWidth="1"/>
    <col min="2056" max="2305" width="8.7109375" style="69"/>
    <col min="2306" max="2306" width="17.42578125" style="69" customWidth="1"/>
    <col min="2307" max="2310" width="8.7109375" style="69"/>
    <col min="2311" max="2311" width="9.28515625" style="69" customWidth="1"/>
    <col min="2312" max="2561" width="8.7109375" style="69"/>
    <col min="2562" max="2562" width="17.42578125" style="69" customWidth="1"/>
    <col min="2563" max="2566" width="8.7109375" style="69"/>
    <col min="2567" max="2567" width="9.28515625" style="69" customWidth="1"/>
    <col min="2568" max="2817" width="8.7109375" style="69"/>
    <col min="2818" max="2818" width="17.42578125" style="69" customWidth="1"/>
    <col min="2819" max="2822" width="8.7109375" style="69"/>
    <col min="2823" max="2823" width="9.28515625" style="69" customWidth="1"/>
    <col min="2824" max="3073" width="8.7109375" style="69"/>
    <col min="3074" max="3074" width="17.42578125" style="69" customWidth="1"/>
    <col min="3075" max="3078" width="8.7109375" style="69"/>
    <col min="3079" max="3079" width="9.28515625" style="69" customWidth="1"/>
    <col min="3080" max="3329" width="8.7109375" style="69"/>
    <col min="3330" max="3330" width="17.42578125" style="69" customWidth="1"/>
    <col min="3331" max="3334" width="8.7109375" style="69"/>
    <col min="3335" max="3335" width="9.28515625" style="69" customWidth="1"/>
    <col min="3336" max="3585" width="8.7109375" style="69"/>
    <col min="3586" max="3586" width="17.42578125" style="69" customWidth="1"/>
    <col min="3587" max="3590" width="8.7109375" style="69"/>
    <col min="3591" max="3591" width="9.28515625" style="69" customWidth="1"/>
    <col min="3592" max="3841" width="8.7109375" style="69"/>
    <col min="3842" max="3842" width="17.42578125" style="69" customWidth="1"/>
    <col min="3843" max="3846" width="8.7109375" style="69"/>
    <col min="3847" max="3847" width="9.28515625" style="69" customWidth="1"/>
    <col min="3848" max="4097" width="8.7109375" style="69"/>
    <col min="4098" max="4098" width="17.42578125" style="69" customWidth="1"/>
    <col min="4099" max="4102" width="8.7109375" style="69"/>
    <col min="4103" max="4103" width="9.28515625" style="69" customWidth="1"/>
    <col min="4104" max="4353" width="8.7109375" style="69"/>
    <col min="4354" max="4354" width="17.42578125" style="69" customWidth="1"/>
    <col min="4355" max="4358" width="8.7109375" style="69"/>
    <col min="4359" max="4359" width="9.28515625" style="69" customWidth="1"/>
    <col min="4360" max="4609" width="8.7109375" style="69"/>
    <col min="4610" max="4610" width="17.42578125" style="69" customWidth="1"/>
    <col min="4611" max="4614" width="8.7109375" style="69"/>
    <col min="4615" max="4615" width="9.28515625" style="69" customWidth="1"/>
    <col min="4616" max="4865" width="8.7109375" style="69"/>
    <col min="4866" max="4866" width="17.42578125" style="69" customWidth="1"/>
    <col min="4867" max="4870" width="8.7109375" style="69"/>
    <col min="4871" max="4871" width="9.28515625" style="69" customWidth="1"/>
    <col min="4872" max="5121" width="8.7109375" style="69"/>
    <col min="5122" max="5122" width="17.42578125" style="69" customWidth="1"/>
    <col min="5123" max="5126" width="8.7109375" style="69"/>
    <col min="5127" max="5127" width="9.28515625" style="69" customWidth="1"/>
    <col min="5128" max="5377" width="8.7109375" style="69"/>
    <col min="5378" max="5378" width="17.42578125" style="69" customWidth="1"/>
    <col min="5379" max="5382" width="8.7109375" style="69"/>
    <col min="5383" max="5383" width="9.28515625" style="69" customWidth="1"/>
    <col min="5384" max="5633" width="8.7109375" style="69"/>
    <col min="5634" max="5634" width="17.42578125" style="69" customWidth="1"/>
    <col min="5635" max="5638" width="8.7109375" style="69"/>
    <col min="5639" max="5639" width="9.28515625" style="69" customWidth="1"/>
    <col min="5640" max="5889" width="8.7109375" style="69"/>
    <col min="5890" max="5890" width="17.42578125" style="69" customWidth="1"/>
    <col min="5891" max="5894" width="8.7109375" style="69"/>
    <col min="5895" max="5895" width="9.28515625" style="69" customWidth="1"/>
    <col min="5896" max="6145" width="8.7109375" style="69"/>
    <col min="6146" max="6146" width="17.42578125" style="69" customWidth="1"/>
    <col min="6147" max="6150" width="8.7109375" style="69"/>
    <col min="6151" max="6151" width="9.28515625" style="69" customWidth="1"/>
    <col min="6152" max="6401" width="8.7109375" style="69"/>
    <col min="6402" max="6402" width="17.42578125" style="69" customWidth="1"/>
    <col min="6403" max="6406" width="8.7109375" style="69"/>
    <col min="6407" max="6407" width="9.28515625" style="69" customWidth="1"/>
    <col min="6408" max="6657" width="8.7109375" style="69"/>
    <col min="6658" max="6658" width="17.42578125" style="69" customWidth="1"/>
    <col min="6659" max="6662" width="8.7109375" style="69"/>
    <col min="6663" max="6663" width="9.28515625" style="69" customWidth="1"/>
    <col min="6664" max="6913" width="8.7109375" style="69"/>
    <col min="6914" max="6914" width="17.42578125" style="69" customWidth="1"/>
    <col min="6915" max="6918" width="8.7109375" style="69"/>
    <col min="6919" max="6919" width="9.28515625" style="69" customWidth="1"/>
    <col min="6920" max="7169" width="8.7109375" style="69"/>
    <col min="7170" max="7170" width="17.42578125" style="69" customWidth="1"/>
    <col min="7171" max="7174" width="8.7109375" style="69"/>
    <col min="7175" max="7175" width="9.28515625" style="69" customWidth="1"/>
    <col min="7176" max="7425" width="8.7109375" style="69"/>
    <col min="7426" max="7426" width="17.42578125" style="69" customWidth="1"/>
    <col min="7427" max="7430" width="8.7109375" style="69"/>
    <col min="7431" max="7431" width="9.28515625" style="69" customWidth="1"/>
    <col min="7432" max="7681" width="8.7109375" style="69"/>
    <col min="7682" max="7682" width="17.42578125" style="69" customWidth="1"/>
    <col min="7683" max="7686" width="8.7109375" style="69"/>
    <col min="7687" max="7687" width="9.28515625" style="69" customWidth="1"/>
    <col min="7688" max="7937" width="8.7109375" style="69"/>
    <col min="7938" max="7938" width="17.42578125" style="69" customWidth="1"/>
    <col min="7939" max="7942" width="8.7109375" style="69"/>
    <col min="7943" max="7943" width="9.28515625" style="69" customWidth="1"/>
    <col min="7944" max="8193" width="8.7109375" style="69"/>
    <col min="8194" max="8194" width="17.42578125" style="69" customWidth="1"/>
    <col min="8195" max="8198" width="8.7109375" style="69"/>
    <col min="8199" max="8199" width="9.28515625" style="69" customWidth="1"/>
    <col min="8200" max="8449" width="8.7109375" style="69"/>
    <col min="8450" max="8450" width="17.42578125" style="69" customWidth="1"/>
    <col min="8451" max="8454" width="8.7109375" style="69"/>
    <col min="8455" max="8455" width="9.28515625" style="69" customWidth="1"/>
    <col min="8456" max="8705" width="8.7109375" style="69"/>
    <col min="8706" max="8706" width="17.42578125" style="69" customWidth="1"/>
    <col min="8707" max="8710" width="8.7109375" style="69"/>
    <col min="8711" max="8711" width="9.28515625" style="69" customWidth="1"/>
    <col min="8712" max="8961" width="8.7109375" style="69"/>
    <col min="8962" max="8962" width="17.42578125" style="69" customWidth="1"/>
    <col min="8963" max="8966" width="8.7109375" style="69"/>
    <col min="8967" max="8967" width="9.28515625" style="69" customWidth="1"/>
    <col min="8968" max="9217" width="8.7109375" style="69"/>
    <col min="9218" max="9218" width="17.42578125" style="69" customWidth="1"/>
    <col min="9219" max="9222" width="8.7109375" style="69"/>
    <col min="9223" max="9223" width="9.28515625" style="69" customWidth="1"/>
    <col min="9224" max="9473" width="8.7109375" style="69"/>
    <col min="9474" max="9474" width="17.42578125" style="69" customWidth="1"/>
    <col min="9475" max="9478" width="8.7109375" style="69"/>
    <col min="9479" max="9479" width="9.28515625" style="69" customWidth="1"/>
    <col min="9480" max="9729" width="8.7109375" style="69"/>
    <col min="9730" max="9730" width="17.42578125" style="69" customWidth="1"/>
    <col min="9731" max="9734" width="8.7109375" style="69"/>
    <col min="9735" max="9735" width="9.28515625" style="69" customWidth="1"/>
    <col min="9736" max="9985" width="8.7109375" style="69"/>
    <col min="9986" max="9986" width="17.42578125" style="69" customWidth="1"/>
    <col min="9987" max="9990" width="8.7109375" style="69"/>
    <col min="9991" max="9991" width="9.28515625" style="69" customWidth="1"/>
    <col min="9992" max="10241" width="8.7109375" style="69"/>
    <col min="10242" max="10242" width="17.42578125" style="69" customWidth="1"/>
    <col min="10243" max="10246" width="8.7109375" style="69"/>
    <col min="10247" max="10247" width="9.28515625" style="69" customWidth="1"/>
    <col min="10248" max="10497" width="8.7109375" style="69"/>
    <col min="10498" max="10498" width="17.42578125" style="69" customWidth="1"/>
    <col min="10499" max="10502" width="8.7109375" style="69"/>
    <col min="10503" max="10503" width="9.28515625" style="69" customWidth="1"/>
    <col min="10504" max="10753" width="8.7109375" style="69"/>
    <col min="10754" max="10754" width="17.42578125" style="69" customWidth="1"/>
    <col min="10755" max="10758" width="8.7109375" style="69"/>
    <col min="10759" max="10759" width="9.28515625" style="69" customWidth="1"/>
    <col min="10760" max="11009" width="8.7109375" style="69"/>
    <col min="11010" max="11010" width="17.42578125" style="69" customWidth="1"/>
    <col min="11011" max="11014" width="8.7109375" style="69"/>
    <col min="11015" max="11015" width="9.28515625" style="69" customWidth="1"/>
    <col min="11016" max="11265" width="8.7109375" style="69"/>
    <col min="11266" max="11266" width="17.42578125" style="69" customWidth="1"/>
    <col min="11267" max="11270" width="8.7109375" style="69"/>
    <col min="11271" max="11271" width="9.28515625" style="69" customWidth="1"/>
    <col min="11272" max="11521" width="8.7109375" style="69"/>
    <col min="11522" max="11522" width="17.42578125" style="69" customWidth="1"/>
    <col min="11523" max="11526" width="8.7109375" style="69"/>
    <col min="11527" max="11527" width="9.28515625" style="69" customWidth="1"/>
    <col min="11528" max="11777" width="8.7109375" style="69"/>
    <col min="11778" max="11778" width="17.42578125" style="69" customWidth="1"/>
    <col min="11779" max="11782" width="8.7109375" style="69"/>
    <col min="11783" max="11783" width="9.28515625" style="69" customWidth="1"/>
    <col min="11784" max="12033" width="8.7109375" style="69"/>
    <col min="12034" max="12034" width="17.42578125" style="69" customWidth="1"/>
    <col min="12035" max="12038" width="8.7109375" style="69"/>
    <col min="12039" max="12039" width="9.28515625" style="69" customWidth="1"/>
    <col min="12040" max="12289" width="8.7109375" style="69"/>
    <col min="12290" max="12290" width="17.42578125" style="69" customWidth="1"/>
    <col min="12291" max="12294" width="8.7109375" style="69"/>
    <col min="12295" max="12295" width="9.28515625" style="69" customWidth="1"/>
    <col min="12296" max="12545" width="8.7109375" style="69"/>
    <col min="12546" max="12546" width="17.42578125" style="69" customWidth="1"/>
    <col min="12547" max="12550" width="8.7109375" style="69"/>
    <col min="12551" max="12551" width="9.28515625" style="69" customWidth="1"/>
    <col min="12552" max="12801" width="8.7109375" style="69"/>
    <col min="12802" max="12802" width="17.42578125" style="69" customWidth="1"/>
    <col min="12803" max="12806" width="8.7109375" style="69"/>
    <col min="12807" max="12807" width="9.28515625" style="69" customWidth="1"/>
    <col min="12808" max="13057" width="8.7109375" style="69"/>
    <col min="13058" max="13058" width="17.42578125" style="69" customWidth="1"/>
    <col min="13059" max="13062" width="8.7109375" style="69"/>
    <col min="13063" max="13063" width="9.28515625" style="69" customWidth="1"/>
    <col min="13064" max="13313" width="8.7109375" style="69"/>
    <col min="13314" max="13314" width="17.42578125" style="69" customWidth="1"/>
    <col min="13315" max="13318" width="8.7109375" style="69"/>
    <col min="13319" max="13319" width="9.28515625" style="69" customWidth="1"/>
    <col min="13320" max="13569" width="8.7109375" style="69"/>
    <col min="13570" max="13570" width="17.42578125" style="69" customWidth="1"/>
    <col min="13571" max="13574" width="8.7109375" style="69"/>
    <col min="13575" max="13575" width="9.28515625" style="69" customWidth="1"/>
    <col min="13576" max="13825" width="8.7109375" style="69"/>
    <col min="13826" max="13826" width="17.42578125" style="69" customWidth="1"/>
    <col min="13827" max="13830" width="8.7109375" style="69"/>
    <col min="13831" max="13831" width="9.28515625" style="69" customWidth="1"/>
    <col min="13832" max="14081" width="8.7109375" style="69"/>
    <col min="14082" max="14082" width="17.42578125" style="69" customWidth="1"/>
    <col min="14083" max="14086" width="8.7109375" style="69"/>
    <col min="14087" max="14087" width="9.28515625" style="69" customWidth="1"/>
    <col min="14088" max="14337" width="8.7109375" style="69"/>
    <col min="14338" max="14338" width="17.42578125" style="69" customWidth="1"/>
    <col min="14339" max="14342" width="8.7109375" style="69"/>
    <col min="14343" max="14343" width="9.28515625" style="69" customWidth="1"/>
    <col min="14344" max="14593" width="8.7109375" style="69"/>
    <col min="14594" max="14594" width="17.42578125" style="69" customWidth="1"/>
    <col min="14595" max="14598" width="8.7109375" style="69"/>
    <col min="14599" max="14599" width="9.28515625" style="69" customWidth="1"/>
    <col min="14600" max="14849" width="8.7109375" style="69"/>
    <col min="14850" max="14850" width="17.42578125" style="69" customWidth="1"/>
    <col min="14851" max="14854" width="8.7109375" style="69"/>
    <col min="14855" max="14855" width="9.28515625" style="69" customWidth="1"/>
    <col min="14856" max="15105" width="8.7109375" style="69"/>
    <col min="15106" max="15106" width="17.42578125" style="69" customWidth="1"/>
    <col min="15107" max="15110" width="8.7109375" style="69"/>
    <col min="15111" max="15111" width="9.28515625" style="69" customWidth="1"/>
    <col min="15112" max="15361" width="8.7109375" style="69"/>
    <col min="15362" max="15362" width="17.42578125" style="69" customWidth="1"/>
    <col min="15363" max="15366" width="8.7109375" style="69"/>
    <col min="15367" max="15367" width="9.28515625" style="69" customWidth="1"/>
    <col min="15368" max="15617" width="8.7109375" style="69"/>
    <col min="15618" max="15618" width="17.42578125" style="69" customWidth="1"/>
    <col min="15619" max="15622" width="8.7109375" style="69"/>
    <col min="15623" max="15623" width="9.28515625" style="69" customWidth="1"/>
    <col min="15624" max="15873" width="8.7109375" style="69"/>
    <col min="15874" max="15874" width="17.42578125" style="69" customWidth="1"/>
    <col min="15875" max="15878" width="8.7109375" style="69"/>
    <col min="15879" max="15879" width="9.28515625" style="69" customWidth="1"/>
    <col min="15880" max="16129" width="8.7109375" style="69"/>
    <col min="16130" max="16130" width="17.42578125" style="69" customWidth="1"/>
    <col min="16131" max="16134" width="8.7109375" style="69"/>
    <col min="16135" max="16135" width="9.28515625" style="69" customWidth="1"/>
    <col min="16136" max="16384" width="8.7109375" style="69"/>
  </cols>
  <sheetData>
    <row r="2" spans="1:19" ht="15" customHeight="1">
      <c r="A2" s="5"/>
      <c r="B2" s="5"/>
      <c r="C2" s="5"/>
      <c r="D2" s="5"/>
      <c r="E2" s="5"/>
      <c r="F2" s="5"/>
      <c r="G2" s="5"/>
      <c r="H2" s="5"/>
      <c r="I2" s="5"/>
    </row>
    <row r="3" spans="1:19" ht="15" customHeight="1">
      <c r="A3" s="124" t="s">
        <v>18</v>
      </c>
      <c r="B3" s="124" t="s">
        <v>10</v>
      </c>
      <c r="C3" s="125" t="s">
        <v>11</v>
      </c>
      <c r="D3" s="126"/>
      <c r="E3" s="124" t="s">
        <v>14</v>
      </c>
      <c r="F3" s="124"/>
      <c r="G3" s="124" t="s">
        <v>16</v>
      </c>
      <c r="H3" s="124" t="s">
        <v>15</v>
      </c>
      <c r="I3" s="124" t="s">
        <v>17</v>
      </c>
    </row>
    <row r="4" spans="1:19" ht="15" customHeight="1">
      <c r="A4" s="124"/>
      <c r="B4" s="124"/>
      <c r="C4" s="6" t="s">
        <v>81</v>
      </c>
      <c r="D4" s="6" t="s">
        <v>82</v>
      </c>
      <c r="E4" s="6" t="s">
        <v>81</v>
      </c>
      <c r="F4" s="6" t="s">
        <v>82</v>
      </c>
      <c r="G4" s="124"/>
      <c r="H4" s="124"/>
      <c r="I4" s="124"/>
    </row>
    <row r="5" spans="1:19" ht="15" customHeight="1">
      <c r="A5" s="7">
        <v>1</v>
      </c>
      <c r="B5" s="7" t="s">
        <v>19</v>
      </c>
      <c r="C5" s="7"/>
      <c r="D5" s="7"/>
      <c r="E5" s="7"/>
      <c r="F5" s="7"/>
      <c r="G5" s="8">
        <f>E5+F5/100</f>
        <v>0</v>
      </c>
      <c r="H5" s="8">
        <f>(C5+D5/100)</f>
        <v>0</v>
      </c>
      <c r="I5" s="8">
        <f>G5*H5</f>
        <v>0</v>
      </c>
    </row>
    <row r="6" spans="1:19" ht="15" customHeight="1">
      <c r="A6" s="7"/>
      <c r="B6" s="7" t="s">
        <v>46</v>
      </c>
      <c r="C6" s="7"/>
      <c r="D6" s="7"/>
      <c r="E6" s="7"/>
      <c r="F6" s="7"/>
      <c r="G6" s="8">
        <f t="shared" ref="G6:G37" si="0">E6+F6/100</f>
        <v>0</v>
      </c>
      <c r="H6" s="8">
        <f t="shared" ref="H6:H37" si="1">(C6+D6/100)</f>
        <v>0</v>
      </c>
      <c r="I6" s="8">
        <f t="shared" ref="I6:I37" si="2">G6*H6</f>
        <v>0</v>
      </c>
    </row>
    <row r="7" spans="1:19" ht="15" customHeight="1">
      <c r="A7" s="7">
        <v>2</v>
      </c>
      <c r="B7" s="7" t="s">
        <v>20</v>
      </c>
      <c r="C7" s="7"/>
      <c r="D7" s="7"/>
      <c r="E7" s="7"/>
      <c r="F7" s="7"/>
      <c r="G7" s="8">
        <f t="shared" si="0"/>
        <v>0</v>
      </c>
      <c r="H7" s="8">
        <f t="shared" si="1"/>
        <v>0</v>
      </c>
      <c r="I7" s="8">
        <f t="shared" si="2"/>
        <v>0</v>
      </c>
      <c r="K7" s="70"/>
      <c r="L7" s="70"/>
      <c r="M7" s="70"/>
      <c r="N7" s="70"/>
      <c r="O7" s="70"/>
      <c r="P7" s="70"/>
      <c r="Q7" s="70"/>
      <c r="R7" s="70"/>
      <c r="S7" s="70"/>
    </row>
    <row r="8" spans="1:19" ht="15" customHeight="1">
      <c r="A8" s="7">
        <v>3</v>
      </c>
      <c r="B8" s="7" t="s">
        <v>21</v>
      </c>
      <c r="C8" s="7"/>
      <c r="D8" s="7"/>
      <c r="E8" s="7"/>
      <c r="F8" s="7"/>
      <c r="G8" s="8">
        <f t="shared" si="0"/>
        <v>0</v>
      </c>
      <c r="H8" s="8">
        <f t="shared" si="1"/>
        <v>0</v>
      </c>
      <c r="I8" s="8">
        <f t="shared" si="2"/>
        <v>0</v>
      </c>
      <c r="K8" s="13"/>
      <c r="L8" s="13"/>
      <c r="M8" s="13"/>
      <c r="N8" s="13"/>
      <c r="O8" s="13"/>
      <c r="P8" s="13"/>
      <c r="Q8" s="13"/>
      <c r="R8" s="70"/>
      <c r="S8" s="70"/>
    </row>
    <row r="9" spans="1:19" ht="15" customHeight="1">
      <c r="A9" s="7"/>
      <c r="B9" s="7" t="s">
        <v>22</v>
      </c>
      <c r="C9" s="7"/>
      <c r="D9" s="7"/>
      <c r="E9" s="7"/>
      <c r="F9" s="7"/>
      <c r="G9" s="8">
        <f t="shared" si="0"/>
        <v>0</v>
      </c>
      <c r="H9" s="8">
        <f t="shared" si="1"/>
        <v>0</v>
      </c>
      <c r="I9" s="8">
        <f t="shared" si="2"/>
        <v>0</v>
      </c>
      <c r="K9" s="10"/>
      <c r="L9" s="10"/>
      <c r="M9" s="13"/>
      <c r="N9" s="10"/>
      <c r="O9" s="10"/>
      <c r="P9" s="13"/>
      <c r="Q9" s="13"/>
      <c r="R9" s="70"/>
      <c r="S9" s="70"/>
    </row>
    <row r="10" spans="1:19" ht="15" customHeight="1">
      <c r="A10" s="7"/>
      <c r="B10" s="7" t="s">
        <v>23</v>
      </c>
      <c r="C10" s="7"/>
      <c r="D10" s="7"/>
      <c r="E10" s="7"/>
      <c r="F10" s="7"/>
      <c r="G10" s="8">
        <f t="shared" si="0"/>
        <v>0</v>
      </c>
      <c r="H10" s="8">
        <f t="shared" si="1"/>
        <v>0</v>
      </c>
      <c r="I10" s="8">
        <f t="shared" si="2"/>
        <v>0</v>
      </c>
      <c r="K10" s="11"/>
      <c r="L10" s="11"/>
      <c r="M10" s="12"/>
      <c r="N10" s="11"/>
      <c r="O10" s="11"/>
      <c r="P10" s="12"/>
      <c r="Q10" s="12"/>
      <c r="R10" s="70"/>
      <c r="S10" s="70"/>
    </row>
    <row r="11" spans="1:19" ht="15" customHeight="1">
      <c r="A11" s="7"/>
      <c r="B11" s="7" t="s">
        <v>24</v>
      </c>
      <c r="C11" s="7"/>
      <c r="D11" s="7"/>
      <c r="E11" s="7"/>
      <c r="F11" s="7"/>
      <c r="G11" s="8">
        <f t="shared" si="0"/>
        <v>0</v>
      </c>
      <c r="H11" s="8">
        <f t="shared" si="1"/>
        <v>0</v>
      </c>
      <c r="I11" s="8">
        <f t="shared" si="2"/>
        <v>0</v>
      </c>
      <c r="K11" s="70"/>
      <c r="L11" s="70"/>
      <c r="M11" s="70"/>
      <c r="N11" s="70"/>
      <c r="O11" s="70"/>
      <c r="P11" s="70"/>
      <c r="Q11" s="70"/>
      <c r="R11" s="70"/>
      <c r="S11" s="70"/>
    </row>
    <row r="12" spans="1:19" ht="15" customHeight="1">
      <c r="A12" s="7">
        <v>4</v>
      </c>
      <c r="B12" s="7" t="s">
        <v>25</v>
      </c>
      <c r="C12" s="7"/>
      <c r="D12" s="7"/>
      <c r="E12" s="7"/>
      <c r="F12" s="7"/>
      <c r="G12" s="8">
        <f t="shared" si="0"/>
        <v>0</v>
      </c>
      <c r="H12" s="8">
        <f t="shared" si="1"/>
        <v>0</v>
      </c>
      <c r="I12" s="8">
        <f t="shared" si="2"/>
        <v>0</v>
      </c>
    </row>
    <row r="13" spans="1:19" ht="15" customHeight="1">
      <c r="A13" s="7"/>
      <c r="B13" s="7" t="s">
        <v>26</v>
      </c>
      <c r="C13" s="7"/>
      <c r="D13" s="7"/>
      <c r="E13" s="7"/>
      <c r="F13" s="7"/>
      <c r="G13" s="8">
        <f t="shared" si="0"/>
        <v>0</v>
      </c>
      <c r="H13" s="8">
        <f t="shared" si="1"/>
        <v>0</v>
      </c>
      <c r="I13" s="8">
        <f t="shared" si="2"/>
        <v>0</v>
      </c>
    </row>
    <row r="14" spans="1:19" ht="15" customHeight="1">
      <c r="A14" s="7"/>
      <c r="B14" s="7" t="s">
        <v>27</v>
      </c>
      <c r="C14" s="7"/>
      <c r="D14" s="7"/>
      <c r="E14" s="7"/>
      <c r="F14" s="7"/>
      <c r="G14" s="8">
        <f t="shared" si="0"/>
        <v>0</v>
      </c>
      <c r="H14" s="8">
        <f t="shared" si="1"/>
        <v>0</v>
      </c>
      <c r="I14" s="8">
        <f t="shared" si="2"/>
        <v>0</v>
      </c>
    </row>
    <row r="15" spans="1:19" ht="15" customHeight="1">
      <c r="A15" s="7"/>
      <c r="B15" s="7" t="s">
        <v>28</v>
      </c>
      <c r="C15" s="7"/>
      <c r="D15" s="7"/>
      <c r="E15" s="7"/>
      <c r="F15" s="7"/>
      <c r="G15" s="8">
        <f t="shared" si="0"/>
        <v>0</v>
      </c>
      <c r="H15" s="8">
        <f t="shared" si="1"/>
        <v>0</v>
      </c>
      <c r="I15" s="8">
        <f t="shared" si="2"/>
        <v>0</v>
      </c>
    </row>
    <row r="16" spans="1:19" ht="15" customHeight="1">
      <c r="A16" s="7">
        <v>5</v>
      </c>
      <c r="B16" s="7" t="s">
        <v>79</v>
      </c>
      <c r="C16" s="7"/>
      <c r="D16" s="7"/>
      <c r="E16" s="7"/>
      <c r="F16" s="7"/>
      <c r="G16" s="8">
        <f t="shared" ref="G16:G17" si="3">E16+F16/100</f>
        <v>0</v>
      </c>
      <c r="H16" s="8">
        <f t="shared" ref="H16:H17" si="4">(C16+D16/100)</f>
        <v>0</v>
      </c>
      <c r="I16" s="8">
        <f t="shared" ref="I16:I17" si="5">G16*H16</f>
        <v>0</v>
      </c>
    </row>
    <row r="17" spans="1:9" ht="15" customHeight="1">
      <c r="A17" s="7"/>
      <c r="B17" s="7" t="s">
        <v>80</v>
      </c>
      <c r="C17" s="7"/>
      <c r="D17" s="7"/>
      <c r="E17" s="7"/>
      <c r="F17" s="7"/>
      <c r="G17" s="8">
        <f t="shared" si="3"/>
        <v>0</v>
      </c>
      <c r="H17" s="8">
        <f t="shared" si="4"/>
        <v>0</v>
      </c>
      <c r="I17" s="8">
        <f t="shared" si="5"/>
        <v>0</v>
      </c>
    </row>
    <row r="18" spans="1:9" ht="15" customHeight="1">
      <c r="A18" s="7">
        <v>6</v>
      </c>
      <c r="B18" s="7" t="s">
        <v>29</v>
      </c>
      <c r="C18" s="7"/>
      <c r="D18" s="7"/>
      <c r="E18" s="7"/>
      <c r="F18" s="7"/>
      <c r="G18" s="8">
        <f t="shared" si="0"/>
        <v>0</v>
      </c>
      <c r="H18" s="8">
        <f t="shared" si="1"/>
        <v>0</v>
      </c>
      <c r="I18" s="8">
        <f t="shared" si="2"/>
        <v>0</v>
      </c>
    </row>
    <row r="19" spans="1:9" ht="15" customHeight="1">
      <c r="A19" s="7"/>
      <c r="B19" s="7" t="s">
        <v>30</v>
      </c>
      <c r="C19" s="29"/>
      <c r="D19" s="29"/>
      <c r="E19" s="29"/>
      <c r="F19" s="29"/>
      <c r="G19" s="8">
        <f t="shared" si="0"/>
        <v>0</v>
      </c>
      <c r="H19" s="8">
        <f t="shared" si="1"/>
        <v>0</v>
      </c>
      <c r="I19" s="8">
        <f t="shared" si="2"/>
        <v>0</v>
      </c>
    </row>
    <row r="20" spans="1:9" ht="15" customHeight="1">
      <c r="A20" s="7"/>
      <c r="B20" s="7" t="s">
        <v>31</v>
      </c>
      <c r="C20" s="29"/>
      <c r="D20" s="29"/>
      <c r="E20" s="29"/>
      <c r="F20" s="71"/>
      <c r="G20" s="8">
        <f t="shared" ref="G20" si="6">E20+F20/100</f>
        <v>0</v>
      </c>
      <c r="H20" s="8">
        <f t="shared" ref="H20" si="7">(C20+D20/100)</f>
        <v>0</v>
      </c>
      <c r="I20" s="8">
        <f t="shared" ref="I20" si="8">G20*H20</f>
        <v>0</v>
      </c>
    </row>
    <row r="21" spans="1:9" ht="15" customHeight="1">
      <c r="A21" s="7"/>
      <c r="B21" s="7" t="s">
        <v>78</v>
      </c>
      <c r="C21" s="7"/>
      <c r="D21" s="7"/>
      <c r="E21" s="7"/>
      <c r="F21" s="9"/>
      <c r="G21" s="8">
        <f t="shared" si="0"/>
        <v>0</v>
      </c>
      <c r="H21" s="8">
        <f t="shared" si="1"/>
        <v>0</v>
      </c>
      <c r="I21" s="8">
        <f t="shared" si="2"/>
        <v>0</v>
      </c>
    </row>
    <row r="22" spans="1:9" ht="15" customHeight="1">
      <c r="A22" s="7">
        <v>7</v>
      </c>
      <c r="B22" s="7" t="s">
        <v>32</v>
      </c>
      <c r="C22" s="7"/>
      <c r="D22" s="7"/>
      <c r="E22" s="7"/>
      <c r="F22" s="9"/>
      <c r="G22" s="8">
        <f t="shared" si="0"/>
        <v>0</v>
      </c>
      <c r="H22" s="8">
        <f t="shared" si="1"/>
        <v>0</v>
      </c>
      <c r="I22" s="8">
        <f t="shared" si="2"/>
        <v>0</v>
      </c>
    </row>
    <row r="23" spans="1:9" ht="15" customHeight="1">
      <c r="A23" s="7"/>
      <c r="B23" s="7" t="s">
        <v>33</v>
      </c>
      <c r="C23" s="7"/>
      <c r="D23" s="7"/>
      <c r="E23" s="7"/>
      <c r="F23" s="9"/>
      <c r="G23" s="8">
        <f t="shared" si="0"/>
        <v>0</v>
      </c>
      <c r="H23" s="8">
        <f t="shared" si="1"/>
        <v>0</v>
      </c>
      <c r="I23" s="8">
        <f t="shared" si="2"/>
        <v>0</v>
      </c>
    </row>
    <row r="24" spans="1:9" ht="15" customHeight="1">
      <c r="A24" s="7"/>
      <c r="B24" s="7" t="s">
        <v>47</v>
      </c>
      <c r="C24" s="7"/>
      <c r="D24" s="7"/>
      <c r="E24" s="7"/>
      <c r="F24" s="9"/>
      <c r="G24" s="8">
        <f t="shared" si="0"/>
        <v>0</v>
      </c>
      <c r="H24" s="8">
        <f t="shared" si="1"/>
        <v>0</v>
      </c>
      <c r="I24" s="8">
        <f t="shared" si="2"/>
        <v>0</v>
      </c>
    </row>
    <row r="25" spans="1:9" ht="15" customHeight="1">
      <c r="A25" s="7"/>
      <c r="B25" s="7" t="s">
        <v>48</v>
      </c>
      <c r="C25" s="7"/>
      <c r="D25" s="7"/>
      <c r="E25" s="7"/>
      <c r="F25" s="9"/>
      <c r="G25" s="8">
        <f t="shared" si="0"/>
        <v>0</v>
      </c>
      <c r="H25" s="8">
        <f t="shared" si="1"/>
        <v>0</v>
      </c>
      <c r="I25" s="8">
        <f t="shared" si="2"/>
        <v>0</v>
      </c>
    </row>
    <row r="26" spans="1:9" ht="15" customHeight="1">
      <c r="A26" s="7">
        <v>8</v>
      </c>
      <c r="B26" s="7" t="s">
        <v>34</v>
      </c>
      <c r="C26" s="7"/>
      <c r="D26" s="7"/>
      <c r="E26" s="7"/>
      <c r="F26" s="9"/>
      <c r="G26" s="8">
        <f t="shared" si="0"/>
        <v>0</v>
      </c>
      <c r="H26" s="8">
        <f t="shared" si="1"/>
        <v>0</v>
      </c>
      <c r="I26" s="8">
        <f t="shared" si="2"/>
        <v>0</v>
      </c>
    </row>
    <row r="27" spans="1:9" ht="15" customHeight="1">
      <c r="A27" s="7"/>
      <c r="B27" s="7" t="s">
        <v>35</v>
      </c>
      <c r="C27" s="7"/>
      <c r="D27" s="7"/>
      <c r="E27" s="7"/>
      <c r="F27" s="9"/>
      <c r="G27" s="8">
        <f t="shared" si="0"/>
        <v>0</v>
      </c>
      <c r="H27" s="8">
        <f t="shared" si="1"/>
        <v>0</v>
      </c>
      <c r="I27" s="8">
        <f t="shared" si="2"/>
        <v>0</v>
      </c>
    </row>
    <row r="28" spans="1:9" ht="15" customHeight="1">
      <c r="A28" s="7"/>
      <c r="B28" s="7" t="s">
        <v>36</v>
      </c>
      <c r="C28" s="7"/>
      <c r="D28" s="7"/>
      <c r="E28" s="7"/>
      <c r="F28" s="9"/>
      <c r="G28" s="8">
        <f t="shared" si="0"/>
        <v>0</v>
      </c>
      <c r="H28" s="8">
        <f t="shared" si="1"/>
        <v>0</v>
      </c>
      <c r="I28" s="8">
        <f t="shared" si="2"/>
        <v>0</v>
      </c>
    </row>
    <row r="29" spans="1:9" ht="15" customHeight="1">
      <c r="A29" s="7">
        <v>9</v>
      </c>
      <c r="B29" s="7" t="s">
        <v>37</v>
      </c>
      <c r="C29" s="7"/>
      <c r="D29" s="7"/>
      <c r="E29" s="7"/>
      <c r="F29" s="9"/>
      <c r="G29" s="8">
        <f t="shared" si="0"/>
        <v>0</v>
      </c>
      <c r="H29" s="8">
        <f t="shared" si="1"/>
        <v>0</v>
      </c>
      <c r="I29" s="8">
        <f t="shared" si="2"/>
        <v>0</v>
      </c>
    </row>
    <row r="30" spans="1:9" ht="15" customHeight="1">
      <c r="A30" s="7"/>
      <c r="B30" s="7" t="s">
        <v>38</v>
      </c>
      <c r="C30" s="7"/>
      <c r="D30" s="7"/>
      <c r="E30" s="7"/>
      <c r="F30" s="9"/>
      <c r="G30" s="8">
        <f t="shared" si="0"/>
        <v>0</v>
      </c>
      <c r="H30" s="8">
        <f t="shared" si="1"/>
        <v>0</v>
      </c>
      <c r="I30" s="8">
        <f t="shared" si="2"/>
        <v>0</v>
      </c>
    </row>
    <row r="31" spans="1:9" ht="15" customHeight="1">
      <c r="A31" s="7"/>
      <c r="B31" s="7" t="s">
        <v>39</v>
      </c>
      <c r="C31" s="7"/>
      <c r="D31" s="7"/>
      <c r="E31" s="7"/>
      <c r="F31" s="9"/>
      <c r="G31" s="8">
        <f t="shared" si="0"/>
        <v>0</v>
      </c>
      <c r="H31" s="8">
        <f t="shared" si="1"/>
        <v>0</v>
      </c>
      <c r="I31" s="8">
        <f t="shared" si="2"/>
        <v>0</v>
      </c>
    </row>
    <row r="32" spans="1:9" ht="15" customHeight="1">
      <c r="A32" s="7">
        <v>10</v>
      </c>
      <c r="B32" s="7" t="s">
        <v>40</v>
      </c>
      <c r="C32" s="7"/>
      <c r="D32" s="7"/>
      <c r="E32" s="7"/>
      <c r="F32" s="9"/>
      <c r="G32" s="8">
        <f t="shared" si="0"/>
        <v>0</v>
      </c>
      <c r="H32" s="8">
        <f t="shared" si="1"/>
        <v>0</v>
      </c>
      <c r="I32" s="8">
        <f t="shared" si="2"/>
        <v>0</v>
      </c>
    </row>
    <row r="33" spans="1:10" ht="15" customHeight="1">
      <c r="A33" s="7"/>
      <c r="B33" s="7" t="s">
        <v>41</v>
      </c>
      <c r="C33" s="7"/>
      <c r="D33" s="7"/>
      <c r="E33" s="7"/>
      <c r="F33" s="9"/>
      <c r="G33" s="8">
        <f t="shared" si="0"/>
        <v>0</v>
      </c>
      <c r="H33" s="8">
        <f t="shared" si="1"/>
        <v>0</v>
      </c>
      <c r="I33" s="8">
        <f t="shared" si="2"/>
        <v>0</v>
      </c>
    </row>
    <row r="34" spans="1:10" ht="15" customHeight="1">
      <c r="A34" s="7"/>
      <c r="B34" s="7" t="s">
        <v>42</v>
      </c>
      <c r="C34" s="7"/>
      <c r="D34" s="7"/>
      <c r="E34" s="7"/>
      <c r="F34" s="9"/>
      <c r="G34" s="8">
        <f t="shared" si="0"/>
        <v>0</v>
      </c>
      <c r="H34" s="8">
        <f t="shared" si="1"/>
        <v>0</v>
      </c>
      <c r="I34" s="8">
        <f t="shared" si="2"/>
        <v>0</v>
      </c>
    </row>
    <row r="35" spans="1:10" ht="15" customHeight="1">
      <c r="A35" s="7">
        <v>11</v>
      </c>
      <c r="B35" s="7" t="s">
        <v>83</v>
      </c>
      <c r="C35" s="7"/>
      <c r="D35" s="7"/>
      <c r="E35" s="7"/>
      <c r="F35" s="9"/>
      <c r="G35" s="8">
        <f t="shared" si="0"/>
        <v>0</v>
      </c>
      <c r="H35" s="8">
        <f t="shared" si="1"/>
        <v>0</v>
      </c>
      <c r="I35" s="8">
        <f t="shared" si="2"/>
        <v>0</v>
      </c>
    </row>
    <row r="36" spans="1:10" ht="15" customHeight="1">
      <c r="A36" s="7"/>
      <c r="B36" s="7" t="s">
        <v>84</v>
      </c>
      <c r="C36" s="7"/>
      <c r="D36" s="7"/>
      <c r="E36" s="7"/>
      <c r="F36" s="9"/>
      <c r="G36" s="8">
        <f t="shared" si="0"/>
        <v>0</v>
      </c>
      <c r="H36" s="8">
        <f t="shared" si="1"/>
        <v>0</v>
      </c>
      <c r="I36" s="8">
        <f t="shared" si="2"/>
        <v>0</v>
      </c>
    </row>
    <row r="37" spans="1:10" ht="15" customHeight="1">
      <c r="A37" s="7"/>
      <c r="B37" s="7" t="s">
        <v>85</v>
      </c>
      <c r="C37" s="7"/>
      <c r="D37" s="7"/>
      <c r="E37" s="7"/>
      <c r="F37" s="9"/>
      <c r="G37" s="8">
        <f t="shared" si="0"/>
        <v>0</v>
      </c>
      <c r="H37" s="8">
        <f t="shared" si="1"/>
        <v>0</v>
      </c>
      <c r="I37" s="8">
        <f t="shared" si="2"/>
        <v>0</v>
      </c>
    </row>
    <row r="38" spans="1:10" ht="15" customHeight="1">
      <c r="A38" s="7"/>
      <c r="B38" s="6" t="s">
        <v>43</v>
      </c>
      <c r="C38" s="7"/>
      <c r="D38" s="7"/>
      <c r="E38" s="7"/>
      <c r="F38" s="9"/>
      <c r="G38" s="7"/>
      <c r="H38" s="29"/>
      <c r="I38" s="8">
        <f>SUM(I5:I21)</f>
        <v>0</v>
      </c>
      <c r="J38" s="69">
        <f>I38*10.764</f>
        <v>0</v>
      </c>
    </row>
    <row r="39" spans="1:10" ht="15" customHeight="1">
      <c r="A39" s="7"/>
      <c r="B39" s="6" t="s">
        <v>49</v>
      </c>
      <c r="C39" s="7"/>
      <c r="D39" s="7"/>
      <c r="E39" s="7"/>
      <c r="F39" s="9"/>
      <c r="G39" s="7"/>
      <c r="H39" s="29"/>
      <c r="I39" s="8">
        <f>SUM(I22:I31)</f>
        <v>0</v>
      </c>
      <c r="J39" s="69">
        <f t="shared" ref="J39:J41" si="9">I39*10.764</f>
        <v>0</v>
      </c>
    </row>
    <row r="40" spans="1:10" ht="15" customHeight="1">
      <c r="A40" s="7"/>
      <c r="B40" s="6" t="s">
        <v>50</v>
      </c>
      <c r="C40" s="7"/>
      <c r="D40" s="7"/>
      <c r="E40" s="7"/>
      <c r="F40" s="9"/>
      <c r="G40" s="7"/>
      <c r="H40" s="29"/>
      <c r="I40" s="30">
        <f>SUM(I32:I34)</f>
        <v>0</v>
      </c>
      <c r="J40" s="69">
        <f t="shared" si="9"/>
        <v>0</v>
      </c>
    </row>
    <row r="41" spans="1:10" ht="15" customHeight="1">
      <c r="A41" s="7"/>
      <c r="B41" s="6" t="s">
        <v>44</v>
      </c>
      <c r="C41" s="7"/>
      <c r="D41" s="7"/>
      <c r="E41" s="7"/>
      <c r="F41" s="9"/>
      <c r="G41" s="7"/>
      <c r="H41" s="29"/>
      <c r="I41" s="8">
        <f>SUM(I5:I31)</f>
        <v>0</v>
      </c>
      <c r="J41" s="69">
        <f t="shared" si="9"/>
        <v>0</v>
      </c>
    </row>
    <row r="42" spans="1:10" ht="15" customHeight="1">
      <c r="A42" s="5"/>
      <c r="B42" s="5"/>
      <c r="C42" s="5"/>
      <c r="D42" s="5"/>
      <c r="E42" s="5"/>
      <c r="F42" s="5"/>
      <c r="G42" s="5"/>
      <c r="H42" s="5"/>
      <c r="I42" s="5"/>
    </row>
    <row r="43" spans="1:10" ht="15" customHeight="1">
      <c r="A43" s="5"/>
      <c r="B43" s="5"/>
      <c r="C43" s="5"/>
      <c r="D43" s="5"/>
      <c r="E43" s="5"/>
      <c r="F43" s="5"/>
      <c r="G43" s="5"/>
      <c r="H43" s="5"/>
      <c r="I43" s="5"/>
    </row>
  </sheetData>
  <mergeCells count="7">
    <mergeCell ref="I3:I4"/>
    <mergeCell ref="A3:A4"/>
    <mergeCell ref="B3:B4"/>
    <mergeCell ref="C3:D3"/>
    <mergeCell ref="E3:F3"/>
    <mergeCell ref="G3:G4"/>
    <mergeCell ref="H3:H4"/>
  </mergeCells>
  <pageMargins left="0.7" right="0.7" top="0.75" bottom="0.75" header="0.51180555555555551" footer="0.51180555555555551"/>
  <pageSetup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1:L15"/>
  <sheetViews>
    <sheetView workbookViewId="0">
      <selection activeCell="D2" sqref="D2:I2"/>
    </sheetView>
  </sheetViews>
  <sheetFormatPr defaultColWidth="11.28515625" defaultRowHeight="15"/>
  <cols>
    <col min="3" max="3" width="16.85546875" customWidth="1"/>
    <col min="10" max="10" width="11.85546875" customWidth="1"/>
    <col min="12" max="12" width="12" customWidth="1"/>
    <col min="259" max="259" width="16.85546875" customWidth="1"/>
    <col min="266" max="266" width="11.85546875" customWidth="1"/>
    <col min="268" max="268" width="12" customWidth="1"/>
    <col min="515" max="515" width="16.85546875" customWidth="1"/>
    <col min="522" max="522" width="11.85546875" customWidth="1"/>
    <col min="524" max="524" width="12" customWidth="1"/>
    <col min="771" max="771" width="16.85546875" customWidth="1"/>
    <col min="778" max="778" width="11.85546875" customWidth="1"/>
    <col min="780" max="780" width="12" customWidth="1"/>
    <col min="1027" max="1027" width="16.85546875" customWidth="1"/>
    <col min="1034" max="1034" width="11.85546875" customWidth="1"/>
    <col min="1036" max="1036" width="12" customWidth="1"/>
    <col min="1283" max="1283" width="16.85546875" customWidth="1"/>
    <col min="1290" max="1290" width="11.85546875" customWidth="1"/>
    <col min="1292" max="1292" width="12" customWidth="1"/>
    <col min="1539" max="1539" width="16.85546875" customWidth="1"/>
    <col min="1546" max="1546" width="11.85546875" customWidth="1"/>
    <col min="1548" max="1548" width="12" customWidth="1"/>
    <col min="1795" max="1795" width="16.85546875" customWidth="1"/>
    <col min="1802" max="1802" width="11.85546875" customWidth="1"/>
    <col min="1804" max="1804" width="12" customWidth="1"/>
    <col min="2051" max="2051" width="16.85546875" customWidth="1"/>
    <col min="2058" max="2058" width="11.85546875" customWidth="1"/>
    <col min="2060" max="2060" width="12" customWidth="1"/>
    <col min="2307" max="2307" width="16.85546875" customWidth="1"/>
    <col min="2314" max="2314" width="11.85546875" customWidth="1"/>
    <col min="2316" max="2316" width="12" customWidth="1"/>
    <col min="2563" max="2563" width="16.85546875" customWidth="1"/>
    <col min="2570" max="2570" width="11.85546875" customWidth="1"/>
    <col min="2572" max="2572" width="12" customWidth="1"/>
    <col min="2819" max="2819" width="16.85546875" customWidth="1"/>
    <col min="2826" max="2826" width="11.85546875" customWidth="1"/>
    <col min="2828" max="2828" width="12" customWidth="1"/>
    <col min="3075" max="3075" width="16.85546875" customWidth="1"/>
    <col min="3082" max="3082" width="11.85546875" customWidth="1"/>
    <col min="3084" max="3084" width="12" customWidth="1"/>
    <col min="3331" max="3331" width="16.85546875" customWidth="1"/>
    <col min="3338" max="3338" width="11.85546875" customWidth="1"/>
    <col min="3340" max="3340" width="12" customWidth="1"/>
    <col min="3587" max="3587" width="16.85546875" customWidth="1"/>
    <col min="3594" max="3594" width="11.85546875" customWidth="1"/>
    <col min="3596" max="3596" width="12" customWidth="1"/>
    <col min="3843" max="3843" width="16.85546875" customWidth="1"/>
    <col min="3850" max="3850" width="11.85546875" customWidth="1"/>
    <col min="3852" max="3852" width="12" customWidth="1"/>
    <col min="4099" max="4099" width="16.85546875" customWidth="1"/>
    <col min="4106" max="4106" width="11.85546875" customWidth="1"/>
    <col min="4108" max="4108" width="12" customWidth="1"/>
    <col min="4355" max="4355" width="16.85546875" customWidth="1"/>
    <col min="4362" max="4362" width="11.85546875" customWidth="1"/>
    <col min="4364" max="4364" width="12" customWidth="1"/>
    <col min="4611" max="4611" width="16.85546875" customWidth="1"/>
    <col min="4618" max="4618" width="11.85546875" customWidth="1"/>
    <col min="4620" max="4620" width="12" customWidth="1"/>
    <col min="4867" max="4867" width="16.85546875" customWidth="1"/>
    <col min="4874" max="4874" width="11.85546875" customWidth="1"/>
    <col min="4876" max="4876" width="12" customWidth="1"/>
    <col min="5123" max="5123" width="16.85546875" customWidth="1"/>
    <col min="5130" max="5130" width="11.85546875" customWidth="1"/>
    <col min="5132" max="5132" width="12" customWidth="1"/>
    <col min="5379" max="5379" width="16.85546875" customWidth="1"/>
    <col min="5386" max="5386" width="11.85546875" customWidth="1"/>
    <col min="5388" max="5388" width="12" customWidth="1"/>
    <col min="5635" max="5635" width="16.85546875" customWidth="1"/>
    <col min="5642" max="5642" width="11.85546875" customWidth="1"/>
    <col min="5644" max="5644" width="12" customWidth="1"/>
    <col min="5891" max="5891" width="16.85546875" customWidth="1"/>
    <col min="5898" max="5898" width="11.85546875" customWidth="1"/>
    <col min="5900" max="5900" width="12" customWidth="1"/>
    <col min="6147" max="6147" width="16.85546875" customWidth="1"/>
    <col min="6154" max="6154" width="11.85546875" customWidth="1"/>
    <col min="6156" max="6156" width="12" customWidth="1"/>
    <col min="6403" max="6403" width="16.85546875" customWidth="1"/>
    <col min="6410" max="6410" width="11.85546875" customWidth="1"/>
    <col min="6412" max="6412" width="12" customWidth="1"/>
    <col min="6659" max="6659" width="16.85546875" customWidth="1"/>
    <col min="6666" max="6666" width="11.85546875" customWidth="1"/>
    <col min="6668" max="6668" width="12" customWidth="1"/>
    <col min="6915" max="6915" width="16.85546875" customWidth="1"/>
    <col min="6922" max="6922" width="11.85546875" customWidth="1"/>
    <col min="6924" max="6924" width="12" customWidth="1"/>
    <col min="7171" max="7171" width="16.85546875" customWidth="1"/>
    <col min="7178" max="7178" width="11.85546875" customWidth="1"/>
    <col min="7180" max="7180" width="12" customWidth="1"/>
    <col min="7427" max="7427" width="16.85546875" customWidth="1"/>
    <col min="7434" max="7434" width="11.85546875" customWidth="1"/>
    <col min="7436" max="7436" width="12" customWidth="1"/>
    <col min="7683" max="7683" width="16.85546875" customWidth="1"/>
    <col min="7690" max="7690" width="11.85546875" customWidth="1"/>
    <col min="7692" max="7692" width="12" customWidth="1"/>
    <col min="7939" max="7939" width="16.85546875" customWidth="1"/>
    <col min="7946" max="7946" width="11.85546875" customWidth="1"/>
    <col min="7948" max="7948" width="12" customWidth="1"/>
    <col min="8195" max="8195" width="16.85546875" customWidth="1"/>
    <col min="8202" max="8202" width="11.85546875" customWidth="1"/>
    <col min="8204" max="8204" width="12" customWidth="1"/>
    <col min="8451" max="8451" width="16.85546875" customWidth="1"/>
    <col min="8458" max="8458" width="11.85546875" customWidth="1"/>
    <col min="8460" max="8460" width="12" customWidth="1"/>
    <col min="8707" max="8707" width="16.85546875" customWidth="1"/>
    <col min="8714" max="8714" width="11.85546875" customWidth="1"/>
    <col min="8716" max="8716" width="12" customWidth="1"/>
    <col min="8963" max="8963" width="16.85546875" customWidth="1"/>
    <col min="8970" max="8970" width="11.85546875" customWidth="1"/>
    <col min="8972" max="8972" width="12" customWidth="1"/>
    <col min="9219" max="9219" width="16.85546875" customWidth="1"/>
    <col min="9226" max="9226" width="11.85546875" customWidth="1"/>
    <col min="9228" max="9228" width="12" customWidth="1"/>
    <col min="9475" max="9475" width="16.85546875" customWidth="1"/>
    <col min="9482" max="9482" width="11.85546875" customWidth="1"/>
    <col min="9484" max="9484" width="12" customWidth="1"/>
    <col min="9731" max="9731" width="16.85546875" customWidth="1"/>
    <col min="9738" max="9738" width="11.85546875" customWidth="1"/>
    <col min="9740" max="9740" width="12" customWidth="1"/>
    <col min="9987" max="9987" width="16.85546875" customWidth="1"/>
    <col min="9994" max="9994" width="11.85546875" customWidth="1"/>
    <col min="9996" max="9996" width="12" customWidth="1"/>
    <col min="10243" max="10243" width="16.85546875" customWidth="1"/>
    <col min="10250" max="10250" width="11.85546875" customWidth="1"/>
    <col min="10252" max="10252" width="12" customWidth="1"/>
    <col min="10499" max="10499" width="16.85546875" customWidth="1"/>
    <col min="10506" max="10506" width="11.85546875" customWidth="1"/>
    <col min="10508" max="10508" width="12" customWidth="1"/>
    <col min="10755" max="10755" width="16.85546875" customWidth="1"/>
    <col min="10762" max="10762" width="11.85546875" customWidth="1"/>
    <col min="10764" max="10764" width="12" customWidth="1"/>
    <col min="11011" max="11011" width="16.85546875" customWidth="1"/>
    <col min="11018" max="11018" width="11.85546875" customWidth="1"/>
    <col min="11020" max="11020" width="12" customWidth="1"/>
    <col min="11267" max="11267" width="16.85546875" customWidth="1"/>
    <col min="11274" max="11274" width="11.85546875" customWidth="1"/>
    <col min="11276" max="11276" width="12" customWidth="1"/>
    <col min="11523" max="11523" width="16.85546875" customWidth="1"/>
    <col min="11530" max="11530" width="11.85546875" customWidth="1"/>
    <col min="11532" max="11532" width="12" customWidth="1"/>
    <col min="11779" max="11779" width="16.85546875" customWidth="1"/>
    <col min="11786" max="11786" width="11.85546875" customWidth="1"/>
    <col min="11788" max="11788" width="12" customWidth="1"/>
    <col min="12035" max="12035" width="16.85546875" customWidth="1"/>
    <col min="12042" max="12042" width="11.85546875" customWidth="1"/>
    <col min="12044" max="12044" width="12" customWidth="1"/>
    <col min="12291" max="12291" width="16.85546875" customWidth="1"/>
    <col min="12298" max="12298" width="11.85546875" customWidth="1"/>
    <col min="12300" max="12300" width="12" customWidth="1"/>
    <col min="12547" max="12547" width="16.85546875" customWidth="1"/>
    <col min="12554" max="12554" width="11.85546875" customWidth="1"/>
    <col min="12556" max="12556" width="12" customWidth="1"/>
    <col min="12803" max="12803" width="16.85546875" customWidth="1"/>
    <col min="12810" max="12810" width="11.85546875" customWidth="1"/>
    <col min="12812" max="12812" width="12" customWidth="1"/>
    <col min="13059" max="13059" width="16.85546875" customWidth="1"/>
    <col min="13066" max="13066" width="11.85546875" customWidth="1"/>
    <col min="13068" max="13068" width="12" customWidth="1"/>
    <col min="13315" max="13315" width="16.85546875" customWidth="1"/>
    <col min="13322" max="13322" width="11.85546875" customWidth="1"/>
    <col min="13324" max="13324" width="12" customWidth="1"/>
    <col min="13571" max="13571" width="16.85546875" customWidth="1"/>
    <col min="13578" max="13578" width="11.85546875" customWidth="1"/>
    <col min="13580" max="13580" width="12" customWidth="1"/>
    <col min="13827" max="13827" width="16.85546875" customWidth="1"/>
    <col min="13834" max="13834" width="11.85546875" customWidth="1"/>
    <col min="13836" max="13836" width="12" customWidth="1"/>
    <col min="14083" max="14083" width="16.85546875" customWidth="1"/>
    <col min="14090" max="14090" width="11.85546875" customWidth="1"/>
    <col min="14092" max="14092" width="12" customWidth="1"/>
    <col min="14339" max="14339" width="16.85546875" customWidth="1"/>
    <col min="14346" max="14346" width="11.85546875" customWidth="1"/>
    <col min="14348" max="14348" width="12" customWidth="1"/>
    <col min="14595" max="14595" width="16.85546875" customWidth="1"/>
    <col min="14602" max="14602" width="11.85546875" customWidth="1"/>
    <col min="14604" max="14604" width="12" customWidth="1"/>
    <col min="14851" max="14851" width="16.85546875" customWidth="1"/>
    <col min="14858" max="14858" width="11.85546875" customWidth="1"/>
    <col min="14860" max="14860" width="12" customWidth="1"/>
    <col min="15107" max="15107" width="16.85546875" customWidth="1"/>
    <col min="15114" max="15114" width="11.85546875" customWidth="1"/>
    <col min="15116" max="15116" width="12" customWidth="1"/>
    <col min="15363" max="15363" width="16.85546875" customWidth="1"/>
    <col min="15370" max="15370" width="11.85546875" customWidth="1"/>
    <col min="15372" max="15372" width="12" customWidth="1"/>
    <col min="15619" max="15619" width="16.85546875" customWidth="1"/>
    <col min="15626" max="15626" width="11.85546875" customWidth="1"/>
    <col min="15628" max="15628" width="12" customWidth="1"/>
    <col min="15875" max="15875" width="16.85546875" customWidth="1"/>
    <col min="15882" max="15882" width="11.85546875" customWidth="1"/>
    <col min="15884" max="15884" width="12" customWidth="1"/>
    <col min="16131" max="16131" width="16.85546875" customWidth="1"/>
    <col min="16138" max="16138" width="11.85546875" customWidth="1"/>
    <col min="16140" max="16140" width="12" customWidth="1"/>
  </cols>
  <sheetData>
    <row r="1" spans="2:12" ht="15.75" thickBot="1"/>
    <row r="2" spans="2:12" ht="15.75" customHeight="1">
      <c r="B2" s="135" t="s">
        <v>112</v>
      </c>
      <c r="C2" s="136"/>
      <c r="D2" s="137" t="s">
        <v>113</v>
      </c>
      <c r="E2" s="138"/>
      <c r="F2" s="138"/>
      <c r="G2" s="138"/>
      <c r="H2" s="138"/>
      <c r="I2" s="139"/>
      <c r="J2" s="90" t="str">
        <f>(IF(D6=0,"Work not yet Started.",IF(E6=25%,"Piling work in process",IF(E6=50%,"Excavation work in process",IF(E6=100%,"Excavation work completed, ","0")))&amp;(IF(D7=0%,"",IF(E7=25%,"Footing work is process",IF(E7=50%,"Footing work Completed",IF(E7=75%,"Plinth work is process",IF(E7=100%,"Plinth work completed","0")))))))&amp;(IF(D8&gt;0,", RCC upto "&amp;D8&amp;" Slab completed",""))&amp;(IF(D9&gt;0,", Brickwork upto "&amp;D9&amp;" Floor completed"," "))&amp;(IF(D10&gt;0,", Internal Plaster upto "&amp;D10&amp;" Floor completed"," "))&amp;(IF(D11&gt;0,", External Plaster upto "&amp;D11&amp;" Floor completed"," "))&amp;(IF(D12&gt;0,", Flooring upto "&amp;D12&amp;" Floor completed"," "))&amp;(IF(D13&gt;0,", Painting upto "&amp;D13&amp;" Floor completed"," "))&amp;(IF(D14&gt;0,", Finishing upto "&amp;D14&amp;" Floor completed"," ")))</f>
        <v xml:space="preserve">Excavation work completed, Plinth work completed      </v>
      </c>
      <c r="K2" s="72"/>
      <c r="L2" s="73"/>
    </row>
    <row r="3" spans="2:12" ht="15.75">
      <c r="B3" s="141" t="s">
        <v>87</v>
      </c>
      <c r="C3" s="142"/>
      <c r="D3" s="143">
        <v>1</v>
      </c>
      <c r="E3" s="143"/>
      <c r="F3" s="74" t="s">
        <v>88</v>
      </c>
      <c r="G3" s="74">
        <v>1</v>
      </c>
      <c r="H3" s="75" t="s">
        <v>89</v>
      </c>
      <c r="I3" s="91">
        <v>10</v>
      </c>
      <c r="J3" s="92" t="s">
        <v>90</v>
      </c>
      <c r="K3" s="76"/>
      <c r="L3" s="77"/>
    </row>
    <row r="4" spans="2:12" ht="15.75">
      <c r="B4" s="144" t="s">
        <v>91</v>
      </c>
      <c r="C4" s="145"/>
      <c r="D4" s="146" t="str">
        <f>J2</f>
        <v xml:space="preserve">Excavation work completed, Plinth work completed      </v>
      </c>
      <c r="E4" s="146"/>
      <c r="F4" s="146"/>
      <c r="G4" s="146"/>
      <c r="H4" s="146"/>
      <c r="I4" s="147"/>
      <c r="J4" s="92" t="s">
        <v>92</v>
      </c>
      <c r="K4" s="76"/>
      <c r="L4" s="77"/>
    </row>
    <row r="5" spans="2:12" ht="31.5">
      <c r="B5" s="127" t="s">
        <v>93</v>
      </c>
      <c r="C5" s="128"/>
      <c r="D5" s="78" t="s">
        <v>114</v>
      </c>
      <c r="E5" s="89" t="s">
        <v>94</v>
      </c>
      <c r="F5" s="128" t="s">
        <v>95</v>
      </c>
      <c r="G5" s="128"/>
      <c r="H5" s="128" t="s">
        <v>96</v>
      </c>
      <c r="I5" s="140"/>
      <c r="J5" s="92" t="s">
        <v>97</v>
      </c>
      <c r="K5" s="79"/>
      <c r="L5" s="80"/>
    </row>
    <row r="6" spans="2:12" ht="15.75">
      <c r="B6" s="127" t="s">
        <v>98</v>
      </c>
      <c r="C6" s="128"/>
      <c r="D6" s="81">
        <f>L9</f>
        <v>10</v>
      </c>
      <c r="E6" s="82">
        <f>((100/I3)*D6)/100</f>
        <v>1</v>
      </c>
      <c r="F6" s="129">
        <f>(IF(D4=J4,"100%",IF(D4=J5,"100%",(((D7/I3*10)+(40/(D3+G3+I3)*D8)+(7.5/(I3)*D9)+(7.5/(I3)*D10)+(10/I3*D11)+(10/I3*D12)+(5/I3*D13)+(5/I3*D14)+(5/I3*D15))/100))))</f>
        <v>0.1</v>
      </c>
      <c r="G6" s="129"/>
      <c r="H6" s="129">
        <f>((((D6/I3)*20)+((D7/I3)*25)+(30/(I3+G3+D3)*D8)+(5/I3*D9)+(5/I3*D10)+(5/I3*D11)+(5/I3*D12)+(0/I3*D13)+(0/I3*D14)+(5/I3*D15))/100)</f>
        <v>0.45</v>
      </c>
      <c r="I6" s="131"/>
      <c r="J6" s="92"/>
      <c r="K6" s="79"/>
      <c r="L6" s="80"/>
    </row>
    <row r="7" spans="2:12" ht="15.75">
      <c r="B7" s="127" t="s">
        <v>77</v>
      </c>
      <c r="C7" s="128"/>
      <c r="D7" s="81">
        <f>L14</f>
        <v>10</v>
      </c>
      <c r="E7" s="82">
        <f>((100/I3)*D7)/100</f>
        <v>1</v>
      </c>
      <c r="F7" s="129"/>
      <c r="G7" s="129"/>
      <c r="H7" s="129"/>
      <c r="I7" s="131"/>
      <c r="J7" s="88" t="s">
        <v>115</v>
      </c>
      <c r="K7" s="79"/>
      <c r="L7" s="80">
        <f>I3*25%</f>
        <v>2.5</v>
      </c>
    </row>
    <row r="8" spans="2:12" ht="15.75" customHeight="1">
      <c r="B8" s="127" t="s">
        <v>99</v>
      </c>
      <c r="C8" s="128"/>
      <c r="D8" s="83">
        <v>0</v>
      </c>
      <c r="E8" s="82">
        <f>((100/(D3+G3+I3))*D8)/100</f>
        <v>0</v>
      </c>
      <c r="F8" s="129"/>
      <c r="G8" s="129"/>
      <c r="H8" s="129"/>
      <c r="I8" s="131"/>
      <c r="J8" s="88" t="s">
        <v>100</v>
      </c>
      <c r="K8" s="84"/>
      <c r="L8" s="85">
        <f>I3*50%</f>
        <v>5</v>
      </c>
    </row>
    <row r="9" spans="2:12" ht="15.75" customHeight="1">
      <c r="B9" s="127" t="s">
        <v>116</v>
      </c>
      <c r="C9" s="128" t="s">
        <v>101</v>
      </c>
      <c r="D9" s="81">
        <v>0</v>
      </c>
      <c r="E9" s="82">
        <f>((100/I3)*D9)/100</f>
        <v>0</v>
      </c>
      <c r="F9" s="129"/>
      <c r="G9" s="129"/>
      <c r="H9" s="129"/>
      <c r="I9" s="131"/>
      <c r="J9" s="88" t="s">
        <v>102</v>
      </c>
      <c r="K9" s="84"/>
      <c r="L9" s="85">
        <f>I3</f>
        <v>10</v>
      </c>
    </row>
    <row r="10" spans="2:12" ht="15.75" customHeight="1">
      <c r="B10" s="127" t="s">
        <v>117</v>
      </c>
      <c r="C10" s="128" t="s">
        <v>101</v>
      </c>
      <c r="D10" s="81">
        <v>0</v>
      </c>
      <c r="E10" s="82">
        <f>((100/I3)*D10)/100</f>
        <v>0</v>
      </c>
      <c r="F10" s="129"/>
      <c r="G10" s="129"/>
      <c r="H10" s="129"/>
      <c r="I10" s="131"/>
      <c r="J10" s="88"/>
      <c r="K10" s="84"/>
      <c r="L10" s="85"/>
    </row>
    <row r="11" spans="2:12" ht="15.75" customHeight="1">
      <c r="B11" s="127" t="s">
        <v>118</v>
      </c>
      <c r="C11" s="128" t="s">
        <v>105</v>
      </c>
      <c r="D11" s="81">
        <v>0</v>
      </c>
      <c r="E11" s="82">
        <f>((100/(I3))*D11)/100</f>
        <v>0</v>
      </c>
      <c r="F11" s="129"/>
      <c r="G11" s="129"/>
      <c r="H11" s="129"/>
      <c r="I11" s="131"/>
      <c r="J11" s="88" t="s">
        <v>104</v>
      </c>
      <c r="K11" s="84"/>
      <c r="L11" s="85">
        <f>I3*25%</f>
        <v>2.5</v>
      </c>
    </row>
    <row r="12" spans="2:12" ht="15.75" customHeight="1">
      <c r="B12" s="127" t="s">
        <v>103</v>
      </c>
      <c r="C12" s="128" t="s">
        <v>103</v>
      </c>
      <c r="D12" s="81">
        <v>0</v>
      </c>
      <c r="E12" s="82">
        <f>((100/I3)*D12)/100</f>
        <v>0</v>
      </c>
      <c r="F12" s="129"/>
      <c r="G12" s="129"/>
      <c r="H12" s="129"/>
      <c r="I12" s="131"/>
      <c r="J12" s="88" t="s">
        <v>106</v>
      </c>
      <c r="K12" s="84"/>
      <c r="L12" s="85">
        <f>I3*50%</f>
        <v>5</v>
      </c>
    </row>
    <row r="13" spans="2:12" ht="15.75">
      <c r="B13" s="127" t="s">
        <v>119</v>
      </c>
      <c r="C13" s="128"/>
      <c r="D13" s="81">
        <v>0</v>
      </c>
      <c r="E13" s="82">
        <f>((100/I3)*D13)/100</f>
        <v>0</v>
      </c>
      <c r="F13" s="129"/>
      <c r="G13" s="129"/>
      <c r="H13" s="129"/>
      <c r="I13" s="131"/>
      <c r="J13" s="88" t="s">
        <v>108</v>
      </c>
      <c r="K13" s="84"/>
      <c r="L13" s="85">
        <f>I3*75%</f>
        <v>7.5</v>
      </c>
    </row>
    <row r="14" spans="2:12" ht="15.75">
      <c r="B14" s="127" t="s">
        <v>107</v>
      </c>
      <c r="C14" s="128" t="s">
        <v>107</v>
      </c>
      <c r="D14" s="81">
        <v>0</v>
      </c>
      <c r="E14" s="82">
        <f>((100/(I3))*D14)/100</f>
        <v>0</v>
      </c>
      <c r="F14" s="129"/>
      <c r="G14" s="129"/>
      <c r="H14" s="129"/>
      <c r="I14" s="131"/>
      <c r="J14" s="88" t="s">
        <v>110</v>
      </c>
      <c r="K14" s="84"/>
      <c r="L14" s="85">
        <f>I3</f>
        <v>10</v>
      </c>
    </row>
    <row r="15" spans="2:12" ht="16.5" thickBot="1">
      <c r="B15" s="133" t="s">
        <v>109</v>
      </c>
      <c r="C15" s="134"/>
      <c r="D15" s="86">
        <v>0</v>
      </c>
      <c r="E15" s="87">
        <f>((100/(I3))*D15)/100</f>
        <v>0</v>
      </c>
      <c r="F15" s="130"/>
      <c r="G15" s="130"/>
      <c r="H15" s="130"/>
      <c r="I15" s="132"/>
      <c r="J15" s="93"/>
      <c r="K15" s="93"/>
      <c r="L15" s="94"/>
    </row>
  </sheetData>
  <mergeCells count="21">
    <mergeCell ref="B2:C2"/>
    <mergeCell ref="D2:I2"/>
    <mergeCell ref="B5:C5"/>
    <mergeCell ref="F5:G5"/>
    <mergeCell ref="H5:I5"/>
    <mergeCell ref="B3:C3"/>
    <mergeCell ref="D3:E3"/>
    <mergeCell ref="B4:C4"/>
    <mergeCell ref="D4:I4"/>
    <mergeCell ref="B11:C11"/>
    <mergeCell ref="B12:C12"/>
    <mergeCell ref="B13:C13"/>
    <mergeCell ref="F6:G15"/>
    <mergeCell ref="H6:I15"/>
    <mergeCell ref="B14:C14"/>
    <mergeCell ref="B15:C15"/>
    <mergeCell ref="B6:C6"/>
    <mergeCell ref="B7:C7"/>
    <mergeCell ref="B8:C8"/>
    <mergeCell ref="B9:C9"/>
    <mergeCell ref="B10:C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Measurement</vt:lpstr>
      <vt:lpstr>plan</vt:lpstr>
      <vt:lpstr>%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pc-3</dc:creator>
  <cp:lastModifiedBy>Windows User</cp:lastModifiedBy>
  <dcterms:created xsi:type="dcterms:W3CDTF">2015-10-16T10:19:58Z</dcterms:created>
  <dcterms:modified xsi:type="dcterms:W3CDTF">2021-10-06T08:44:33Z</dcterms:modified>
</cp:coreProperties>
</file>