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D:\VSJCV\Making\AXIS\2025-26\Godrej\2025-26\APF Old\July 2025\06-07-2025\"/>
    </mc:Choice>
  </mc:AlternateContent>
  <bookViews>
    <workbookView xWindow="0" yWindow="0" windowWidth="19200" windowHeight="6640"/>
  </bookViews>
  <sheets>
    <sheet name="Report" sheetId="3" r:id="rId1"/>
    <sheet name="Construction table" sheetId="4" r:id="rId2"/>
  </sheets>
  <definedNames>
    <definedName name="_xlnm.Print_Area" localSheetId="0">Report!$A$1:$H$298</definedName>
  </definedNames>
  <calcPr calcId="162913"/>
</workbook>
</file>

<file path=xl/calcChain.xml><?xml version="1.0" encoding="utf-8"?>
<calcChain xmlns="http://schemas.openxmlformats.org/spreadsheetml/2006/main">
  <c r="C66" i="3" l="1"/>
  <c r="J71" i="3" l="1"/>
  <c r="J70" i="3"/>
  <c r="J69" i="3"/>
  <c r="J68" i="3"/>
  <c r="C67" i="3"/>
  <c r="C68" i="3" s="1"/>
  <c r="H62" i="3"/>
  <c r="C69" i="3" l="1"/>
  <c r="D69" i="3" s="1"/>
  <c r="D74" i="3"/>
  <c r="D70" i="3"/>
  <c r="D67" i="3"/>
  <c r="D66" i="3"/>
  <c r="D68" i="3"/>
  <c r="D73" i="3"/>
  <c r="J66" i="3"/>
  <c r="J67" i="3" s="1"/>
  <c r="J72" i="3" s="1"/>
  <c r="J73" i="3" s="1"/>
  <c r="C65" i="3" s="1"/>
  <c r="D65" i="3" s="1"/>
  <c r="J64" i="3"/>
  <c r="D72" i="3"/>
  <c r="J65" i="3"/>
  <c r="C64" i="3" s="1"/>
  <c r="J63" i="3"/>
  <c r="D71" i="3"/>
  <c r="D75" i="3"/>
  <c r="C83" i="3"/>
  <c r="E64" i="3" l="1"/>
  <c r="G92" i="3" s="1"/>
  <c r="D64" i="3"/>
  <c r="J87" i="3"/>
  <c r="J86" i="3"/>
  <c r="J85" i="3"/>
  <c r="J84" i="3"/>
  <c r="H78" i="3"/>
  <c r="I61" i="3" l="1"/>
  <c r="G64" i="3" s="1"/>
  <c r="C84" i="3"/>
  <c r="D84" i="3" s="1"/>
  <c r="C85" i="3"/>
  <c r="D85" i="3" s="1"/>
  <c r="D91" i="3"/>
  <c r="J82" i="3"/>
  <c r="J83" i="3" s="1"/>
  <c r="J88" i="3" s="1"/>
  <c r="J89" i="3" s="1"/>
  <c r="C81" i="3" s="1"/>
  <c r="D81" i="3" s="1"/>
  <c r="D90" i="3"/>
  <c r="J81" i="3"/>
  <c r="C80" i="3" s="1"/>
  <c r="J79" i="3"/>
  <c r="D89" i="3"/>
  <c r="D88" i="3"/>
  <c r="J80" i="3"/>
  <c r="D87" i="3"/>
  <c r="D83" i="3"/>
  <c r="D86" i="3"/>
  <c r="D82" i="3"/>
  <c r="E80" i="3" l="1"/>
  <c r="D80" i="3"/>
  <c r="I77" i="3" l="1"/>
  <c r="G80" i="3" s="1"/>
  <c r="D165" i="3" l="1"/>
  <c r="D166" i="3" l="1"/>
  <c r="D164" i="3"/>
  <c r="G99" i="3"/>
  <c r="G98" i="3"/>
  <c r="C26" i="3" l="1"/>
  <c r="C18" i="3"/>
  <c r="H149" i="3"/>
  <c r="H148" i="3"/>
  <c r="H147" i="3"/>
  <c r="H146" i="3"/>
  <c r="H145" i="3"/>
  <c r="H144" i="3"/>
  <c r="H143" i="3"/>
  <c r="H142" i="3"/>
  <c r="H140" i="3"/>
  <c r="H139" i="3"/>
  <c r="H138" i="3"/>
  <c r="H137" i="3"/>
  <c r="H136" i="3"/>
  <c r="H135" i="3"/>
  <c r="H134" i="3"/>
  <c r="H133" i="3"/>
  <c r="H131" i="3"/>
  <c r="H130" i="3"/>
  <c r="H129" i="3"/>
  <c r="H128" i="3"/>
  <c r="H127" i="3"/>
  <c r="H126" i="3"/>
  <c r="H125" i="3"/>
  <c r="H124" i="3"/>
  <c r="E111" i="3"/>
  <c r="H110" i="3"/>
  <c r="G110" i="3"/>
  <c r="E110" i="3"/>
  <c r="H116" i="3"/>
  <c r="H117" i="3"/>
  <c r="H118" i="3"/>
  <c r="H119" i="3"/>
  <c r="H120" i="3"/>
  <c r="H121" i="3"/>
  <c r="H122" i="3"/>
  <c r="H115" i="3"/>
  <c r="G105" i="3" l="1"/>
  <c r="E105" i="3"/>
  <c r="C38" i="4" l="1"/>
  <c r="G37" i="4"/>
  <c r="F37" i="4"/>
  <c r="G36" i="4"/>
  <c r="F36" i="4"/>
  <c r="G35" i="4"/>
  <c r="F35" i="4"/>
  <c r="G34" i="4"/>
  <c r="F34" i="4"/>
  <c r="G33" i="4"/>
  <c r="F33" i="4"/>
  <c r="G32" i="4"/>
  <c r="F32" i="4"/>
  <c r="G31" i="4"/>
  <c r="F31" i="4"/>
  <c r="G30" i="4"/>
  <c r="F30" i="4"/>
  <c r="G29" i="4"/>
  <c r="F29" i="4"/>
  <c r="G28" i="4"/>
  <c r="F28" i="4"/>
  <c r="G27" i="4"/>
  <c r="F27" i="4"/>
  <c r="G26" i="4"/>
  <c r="F26" i="4"/>
  <c r="K15" i="4"/>
  <c r="K14" i="4"/>
  <c r="K13" i="4"/>
  <c r="I5" i="4"/>
  <c r="F38" i="4" l="1"/>
  <c r="G38" i="4"/>
  <c r="E18" i="4"/>
  <c r="E15" i="4"/>
  <c r="E17" i="4"/>
  <c r="E11" i="4"/>
  <c r="K6" i="4"/>
  <c r="E9" i="4"/>
  <c r="K8" i="4"/>
  <c r="C7" i="4" s="1"/>
  <c r="E14" i="4"/>
  <c r="E12" i="4"/>
  <c r="E16" i="4"/>
  <c r="E10" i="4"/>
  <c r="K9" i="4"/>
  <c r="K10" i="4" s="1"/>
  <c r="K11" i="4" s="1"/>
  <c r="E13" i="4"/>
  <c r="K7" i="4"/>
  <c r="K12" i="4" l="1"/>
  <c r="K16" i="4" s="1"/>
  <c r="C8" i="4" s="1"/>
  <c r="E8" i="4" s="1"/>
  <c r="E7" i="4"/>
  <c r="A115" i="3"/>
  <c r="A116" i="3" s="1"/>
  <c r="A117" i="3" s="1"/>
  <c r="A118" i="3" s="1"/>
  <c r="A119" i="3" s="1"/>
  <c r="A120" i="3" s="1"/>
  <c r="A121" i="3" s="1"/>
  <c r="A122" i="3" s="1"/>
  <c r="F7" i="4" l="1"/>
  <c r="J4" i="4" s="1"/>
  <c r="H7" i="4" s="1"/>
  <c r="G4" i="3" l="1"/>
  <c r="H105" i="3" l="1"/>
  <c r="G111" i="3" s="1"/>
  <c r="G100" i="3" l="1"/>
  <c r="V124" i="3"/>
  <c r="U142" i="3"/>
  <c r="U124" i="3"/>
  <c r="V142" i="3"/>
  <c r="V133" i="3"/>
  <c r="U133" i="3"/>
  <c r="T142" i="3" l="1"/>
  <c r="U143" i="3"/>
  <c r="V143" i="3"/>
  <c r="V144" i="3" s="1"/>
  <c r="V145" i="3" s="1"/>
  <c r="V146" i="3" s="1"/>
  <c r="V147" i="3" s="1"/>
  <c r="V148" i="3" s="1"/>
  <c r="V149" i="3" s="1"/>
  <c r="T133" i="3"/>
  <c r="U134" i="3"/>
  <c r="V134" i="3"/>
  <c r="V135" i="3" s="1"/>
  <c r="V136" i="3" s="1"/>
  <c r="V137" i="3" s="1"/>
  <c r="V138" i="3" s="1"/>
  <c r="V139" i="3" s="1"/>
  <c r="V140" i="3" s="1"/>
  <c r="V125" i="3"/>
  <c r="V126" i="3" s="1"/>
  <c r="V127" i="3" s="1"/>
  <c r="V128" i="3" s="1"/>
  <c r="V129" i="3" s="1"/>
  <c r="V130" i="3" s="1"/>
  <c r="V131" i="3" s="1"/>
  <c r="U125" i="3"/>
  <c r="T124" i="3"/>
  <c r="A142" i="3" l="1"/>
  <c r="A133" i="3"/>
  <c r="A124" i="3"/>
  <c r="T143" i="3"/>
  <c r="A143" i="3" s="1"/>
  <c r="U144" i="3"/>
  <c r="T144" i="3" s="1"/>
  <c r="T134" i="3"/>
  <c r="A134" i="3" s="1"/>
  <c r="U135" i="3"/>
  <c r="T135" i="3" s="1"/>
  <c r="U126" i="3"/>
  <c r="T125" i="3"/>
  <c r="A125" i="3" s="1"/>
  <c r="A144" i="3" l="1"/>
  <c r="A135" i="3"/>
  <c r="U145" i="3"/>
  <c r="T145" i="3" s="1"/>
  <c r="U136" i="3"/>
  <c r="T136" i="3" s="1"/>
  <c r="U127" i="3"/>
  <c r="T126" i="3"/>
  <c r="A126" i="3" s="1"/>
  <c r="A145" i="3" l="1"/>
  <c r="A136" i="3"/>
  <c r="U146" i="3"/>
  <c r="T146" i="3" s="1"/>
  <c r="U137" i="3"/>
  <c r="T137" i="3" s="1"/>
  <c r="U128" i="3"/>
  <c r="T127" i="3"/>
  <c r="A127" i="3" s="1"/>
  <c r="A146" i="3" l="1"/>
  <c r="A137" i="3"/>
  <c r="U147" i="3"/>
  <c r="T147" i="3" s="1"/>
  <c r="U138" i="3"/>
  <c r="T138" i="3" s="1"/>
  <c r="U129" i="3"/>
  <c r="T128" i="3"/>
  <c r="A128" i="3" s="1"/>
  <c r="A147" i="3" l="1"/>
  <c r="A138" i="3"/>
  <c r="U148" i="3"/>
  <c r="T148" i="3" s="1"/>
  <c r="U139" i="3"/>
  <c r="T139" i="3" s="1"/>
  <c r="U130" i="3"/>
  <c r="T129" i="3"/>
  <c r="A129" i="3" s="1"/>
  <c r="A148" i="3" l="1"/>
  <c r="A139" i="3"/>
  <c r="U149" i="3"/>
  <c r="T149" i="3" s="1"/>
  <c r="U140" i="3"/>
  <c r="T140" i="3" s="1"/>
  <c r="U131" i="3"/>
  <c r="T130" i="3"/>
  <c r="A130" i="3" s="1"/>
  <c r="A149" i="3" l="1"/>
  <c r="A140" i="3"/>
  <c r="T131" i="3"/>
  <c r="A131" i="3" s="1"/>
</calcChain>
</file>

<file path=xl/comments1.xml><?xml version="1.0" encoding="utf-8"?>
<comments xmlns="http://schemas.openxmlformats.org/spreadsheetml/2006/main">
  <authors>
    <author>SACHIN</author>
  </authors>
  <commentList>
    <comment ref="C9" authorId="0" shapeId="0">
      <text>
        <r>
          <rPr>
            <b/>
            <sz val="18"/>
            <color indexed="81"/>
            <rFont val="Tahoma"/>
            <family val="2"/>
          </rPr>
          <t>SACHIN:</t>
        </r>
        <r>
          <rPr>
            <sz val="18"/>
            <color indexed="81"/>
            <rFont val="Tahoma"/>
            <family val="2"/>
          </rPr>
          <t xml:space="preserve">
As per initiation Mail</t>
        </r>
      </text>
    </comment>
    <comment ref="C17" authorId="0" shapeId="0">
      <text>
        <r>
          <rPr>
            <b/>
            <sz val="12"/>
            <color indexed="81"/>
            <rFont val="Tahoma"/>
            <family val="2"/>
          </rPr>
          <t>Maybe same as RERA Registration Validity or different</t>
        </r>
      </text>
    </comment>
    <comment ref="G17" authorId="0" shapeId="0">
      <text>
        <r>
          <rPr>
            <b/>
            <sz val="18"/>
            <color indexed="81"/>
            <rFont val="Tahoma"/>
            <family val="2"/>
          </rPr>
          <t>From Rera</t>
        </r>
      </text>
    </comment>
    <comment ref="G20" authorId="0" shapeId="0">
      <text>
        <r>
          <rPr>
            <b/>
            <sz val="16"/>
            <color indexed="81"/>
            <rFont val="Tahoma"/>
            <family val="2"/>
          </rPr>
          <t>From RERA</t>
        </r>
      </text>
    </comment>
    <comment ref="G21" authorId="0" shapeId="0">
      <text>
        <r>
          <rPr>
            <b/>
            <sz val="16"/>
            <color indexed="81"/>
            <rFont val="Tahoma"/>
            <family val="2"/>
          </rPr>
          <t>From RERA</t>
        </r>
      </text>
    </comment>
    <comment ref="G27" authorId="0" shapeId="0">
      <text>
        <r>
          <rPr>
            <b/>
            <sz val="12"/>
            <color indexed="81"/>
            <rFont val="Tahoma"/>
            <family val="2"/>
          </rPr>
          <t>SACHIN:</t>
        </r>
        <r>
          <rPr>
            <sz val="12"/>
            <color indexed="81"/>
            <rFont val="Tahoma"/>
            <family val="2"/>
          </rPr>
          <t xml:space="preserve">
Road size should be in metre</t>
        </r>
      </text>
    </comment>
    <comment ref="G98" authorId="0" shapeId="0">
      <text>
        <r>
          <rPr>
            <b/>
            <sz val="16"/>
            <color indexed="81"/>
            <rFont val="Tahoma"/>
            <family val="2"/>
          </rPr>
          <t>Ready Recknor</t>
        </r>
      </text>
    </comment>
  </commentList>
</comments>
</file>

<file path=xl/sharedStrings.xml><?xml version="1.0" encoding="utf-8"?>
<sst xmlns="http://schemas.openxmlformats.org/spreadsheetml/2006/main" count="470" uniqueCount="309">
  <si>
    <t>Boundaries</t>
  </si>
  <si>
    <t>North</t>
  </si>
  <si>
    <t>East</t>
  </si>
  <si>
    <t>West</t>
  </si>
  <si>
    <t>:</t>
  </si>
  <si>
    <t>As per Actual at site</t>
  </si>
  <si>
    <t>South</t>
  </si>
  <si>
    <t>As per Site / Actual</t>
  </si>
  <si>
    <t>Government Guideline/ Circle rate for Land (Rs per sqft)</t>
  </si>
  <si>
    <t>Authorized Signatory Name &amp; Signature</t>
  </si>
  <si>
    <t>Name of Valuation Agency</t>
  </si>
  <si>
    <t>As per Legal Documents</t>
  </si>
  <si>
    <t>Date of Technical Initiation</t>
  </si>
  <si>
    <t>Class of Locality</t>
  </si>
  <si>
    <t>Type of Road</t>
  </si>
  <si>
    <t>Distance from Railway Station (Km)</t>
  </si>
  <si>
    <t>Distance from Bus stand (Km)</t>
  </si>
  <si>
    <t>Distance from the Main Market (Km)</t>
  </si>
  <si>
    <t>Property falls under Seismic Zone</t>
  </si>
  <si>
    <t>Property Falls under Flood Zone</t>
  </si>
  <si>
    <t>Zone/Locality/Surrounding/Civic Amenities</t>
  </si>
  <si>
    <t>Any risk of Demolition</t>
  </si>
  <si>
    <t>Property Falls in Cyclone Zone</t>
  </si>
  <si>
    <t>Valuer Certification/Disclaimer</t>
  </si>
  <si>
    <t>Extra Amenities available</t>
  </si>
  <si>
    <t>Infrastructure in the area</t>
  </si>
  <si>
    <t>Status of Holding</t>
  </si>
  <si>
    <t>Government Guideline/ Circle rate for Flat/Unit/ Built up (Rs per sqft)</t>
  </si>
  <si>
    <t>Branch Name/ID</t>
  </si>
  <si>
    <t>Name of Engineer Visited the property</t>
  </si>
  <si>
    <t>Degree of Risk Associated</t>
  </si>
  <si>
    <t>Property Falls in CR Zone</t>
  </si>
  <si>
    <t>Date of Report Release</t>
  </si>
  <si>
    <t>Documents Provided by GHF</t>
  </si>
  <si>
    <t>Request from GHF Employee</t>
  </si>
  <si>
    <t>Name of the person met at site &amp; Contact No.</t>
  </si>
  <si>
    <t>NDMA Guidelines</t>
  </si>
  <si>
    <t>APF Report Format</t>
  </si>
  <si>
    <t>Project Name</t>
  </si>
  <si>
    <t>Data from APF Request Form</t>
  </si>
  <si>
    <t>As per ARF</t>
  </si>
  <si>
    <t>Builder Group Name</t>
  </si>
  <si>
    <t>Developer Name</t>
  </si>
  <si>
    <t>Developer Office Address</t>
  </si>
  <si>
    <t>General Details</t>
  </si>
  <si>
    <t>Name of Municipal Corporation/Authority</t>
  </si>
  <si>
    <t>RERA Registration No.</t>
  </si>
  <si>
    <t>RERA Registration Validity</t>
  </si>
  <si>
    <t>Project Launch Date</t>
  </si>
  <si>
    <t>Construction Start Date</t>
  </si>
  <si>
    <t>Proposed Date of Completion (As per RERA)</t>
  </si>
  <si>
    <t>Developer Bank Name (As per RERA)</t>
  </si>
  <si>
    <t>Project Type (Mixed, Residential, Comm.)</t>
  </si>
  <si>
    <t>FSI/FAR Permissible</t>
  </si>
  <si>
    <t>Total Number of Units Planned</t>
  </si>
  <si>
    <t>Total Number of Units Approved</t>
  </si>
  <si>
    <t>Project Structure</t>
  </si>
  <si>
    <t>Building/Tower Name/No.</t>
  </si>
  <si>
    <t>Type (Sale/Rehab)</t>
  </si>
  <si>
    <t>No. of Floors Approved</t>
  </si>
  <si>
    <t>Building Permission &amp; Other Approvals</t>
  </si>
  <si>
    <t>Construction as per Approved/ Sanctioned Plans</t>
  </si>
  <si>
    <t>LOI/IOD Details</t>
  </si>
  <si>
    <t>Approved Plan Details</t>
  </si>
  <si>
    <t>Environmental Clearance Details</t>
  </si>
  <si>
    <t>Airport Authority Clearance Details</t>
  </si>
  <si>
    <t>Change of User/Zone Certificate Details</t>
  </si>
  <si>
    <t>Other NOC Details</t>
  </si>
  <si>
    <t>Construction Status</t>
  </si>
  <si>
    <t xml:space="preserve">Project Specific Remarks &amp; Observation </t>
  </si>
  <si>
    <t>Name of the Project</t>
  </si>
  <si>
    <t>Guideline Values</t>
  </si>
  <si>
    <t>PSF Rates &amp; Other Charges</t>
  </si>
  <si>
    <t>Measurement Unit of Area (Sq. Ft./Sq. Mt.)</t>
  </si>
  <si>
    <t>Car Parking Charges</t>
  </si>
  <si>
    <t>Site &amp; Building/Tower Photographs</t>
  </si>
  <si>
    <t>Location Cum Root Map (Satelite View)</t>
  </si>
  <si>
    <t>I certify that to the best of my knowledge and belief:</t>
  </si>
  <si>
    <t>The statements of fact contained in this report are true and correct.</t>
  </si>
  <si>
    <t>The reported analyses, opinion and conclusions are limited only by the reported assumptions and limiting conditions, and are my personal, impartial, and unbiased professional analyses, opinions and conclusions.</t>
  </si>
  <si>
    <t>I have no present or prospective interest in the property that is the subject of this report, and I have no personal interest with respect to the parties involved.</t>
  </si>
  <si>
    <t>I have no bias with respect to the property that is the subject of this report or to the parties involved with this assignment.</t>
  </si>
  <si>
    <t>My engagement in this assignment was not contingent upon developing or reporting predetermined results.</t>
  </si>
  <si>
    <t>My compensation for completing this assignment is not contingent upon the reporting of predetermined value or direction in value that favours the cause of the client, the amount of the value opinion, the attainment of a stipulated result, or the occurrence of a subsequent event directly related to the intended use of this appraisal.</t>
  </si>
  <si>
    <t>I have not made a personal inspection of the property that is the subject of this report. My valuation executive (valuer code above) has undertaken the inspection of the property that is the subject of this report.</t>
  </si>
  <si>
    <t>No one has provided significant mass appraisal assistance to the person signing this certification.</t>
  </si>
  <si>
    <t>V.S Jadon &amp; Co.Valuers LLP</t>
  </si>
  <si>
    <t>Freehold</t>
  </si>
  <si>
    <t>Sale</t>
  </si>
  <si>
    <t>Description</t>
  </si>
  <si>
    <t>Gross Carpet area</t>
  </si>
  <si>
    <t>Attached Terrace area</t>
  </si>
  <si>
    <t>Godrej One, Vikhroli East, Mumbai</t>
  </si>
  <si>
    <t>Permissible Built up Area (In Sq.Mt)</t>
  </si>
  <si>
    <t>Proposed Built up Area (In Sq.Mt)</t>
  </si>
  <si>
    <t>Plot Area (In Sq.Mt)</t>
  </si>
  <si>
    <t>Entrance, Drop-off points, Central Breezeway, Open Party, Lawn, Zen Garden, Jogging Track, Pet Zone, Amphitheatre, Senior Citizen's Area, Reflexology pathway, Outdoor Activity Lawn, Chlorine-free infinity Pool, Chlorine-free Kid's Pool, Kids Play Area, Barbeque corner, Seating Promenade, Clubhouse, Cafe, Gym, Basketball Court, Futsal Court, Cricket pitch, Sunken Seating with Planters, Canopy covered Walkway, Spa, Reading Room, Yoga/Aerobics Room, Indoor games, Billiards Room.</t>
  </si>
  <si>
    <t>-</t>
  </si>
  <si>
    <t>Yes</t>
  </si>
  <si>
    <t>5.4KM from Somatne Railway Station
10.5KM from Panvel Railway Station</t>
  </si>
  <si>
    <t xml:space="preserve">Bitumen </t>
  </si>
  <si>
    <t>III</t>
  </si>
  <si>
    <t>No</t>
  </si>
  <si>
    <t>Low</t>
  </si>
  <si>
    <t>None</t>
  </si>
  <si>
    <t>Other Charges</t>
  </si>
  <si>
    <t>Ground</t>
  </si>
  <si>
    <t>Plinth</t>
  </si>
  <si>
    <t>1. Approx. 2KM from Village Market.
2. Approx. 10KM from Panvel Main Market.</t>
  </si>
  <si>
    <t>Project Site Address</t>
  </si>
  <si>
    <t>Distance from the nearest School (Km)</t>
  </si>
  <si>
    <t>About 4KM from School</t>
  </si>
  <si>
    <t>Distance from Hospital (Km)</t>
  </si>
  <si>
    <t>About 4K form Hospital</t>
  </si>
  <si>
    <t>Sq. Ft</t>
  </si>
  <si>
    <t>As applicable and documented.</t>
  </si>
  <si>
    <t>Distress Value (Rs. Per sqft)</t>
  </si>
  <si>
    <t>Site Visit Date &amp; Time</t>
  </si>
  <si>
    <t xml:space="preserve">Water Supply </t>
  </si>
  <si>
    <t>Being Provisioned</t>
  </si>
  <si>
    <t>Electricity Supply</t>
  </si>
  <si>
    <t>Drainage Connection</t>
  </si>
  <si>
    <t>Basement</t>
  </si>
  <si>
    <t>Podium</t>
  </si>
  <si>
    <t>Floors</t>
  </si>
  <si>
    <t xml:space="preserve">Stage of construction: </t>
  </si>
  <si>
    <t>Type of Work</t>
  </si>
  <si>
    <t>Progress %</t>
  </si>
  <si>
    <t>All work Completed. OC Received.</t>
  </si>
  <si>
    <t>Excavation in process</t>
  </si>
  <si>
    <t>Excavation Completed</t>
  </si>
  <si>
    <t>Footing in Process</t>
  </si>
  <si>
    <t>Footing Completed</t>
  </si>
  <si>
    <t>Plinth in process</t>
  </si>
  <si>
    <t>Plinth completed</t>
  </si>
  <si>
    <t>Project Completion %</t>
  </si>
  <si>
    <t>1st Floor</t>
  </si>
  <si>
    <t>2nd, 3rd, 4th, 6th, 8th, 7th, 9th Floor</t>
  </si>
  <si>
    <t>2nd to 5th Floor</t>
  </si>
  <si>
    <t>2nd &amp; 5th Floor</t>
  </si>
  <si>
    <t>Slab/Floor</t>
  </si>
  <si>
    <t>Complition %</t>
  </si>
  <si>
    <t>Piling Work in process</t>
  </si>
  <si>
    <t>Excavation</t>
  </si>
  <si>
    <t>RCC (Including podiums)</t>
  </si>
  <si>
    <t>Brickwork</t>
  </si>
  <si>
    <t>Internal Plaster</t>
  </si>
  <si>
    <t>Basement 1</t>
  </si>
  <si>
    <t>Basement 2</t>
  </si>
  <si>
    <t>Flooring &amp; Fitting</t>
  </si>
  <si>
    <t>Basement 3</t>
  </si>
  <si>
    <t>Basement 4</t>
  </si>
  <si>
    <t>Building Common Amenities</t>
  </si>
  <si>
    <t>Possession</t>
  </si>
  <si>
    <t>Type of Saleable Area (CA/BUA/SBA)</t>
  </si>
  <si>
    <t>NA</t>
  </si>
  <si>
    <t>No. of Floors Planned/Proposed</t>
  </si>
  <si>
    <t>Project Address</t>
  </si>
  <si>
    <t>Width of the Road</t>
  </si>
  <si>
    <t>Details of Flats in Building</t>
  </si>
  <si>
    <t>No. of Unit</t>
  </si>
  <si>
    <t>Building &amp; Wing</t>
  </si>
  <si>
    <t>Sale / Rehab</t>
  </si>
  <si>
    <t>Total</t>
  </si>
  <si>
    <t>Rate of Flat Per Sq. Ft. 
(on Carpet area)</t>
  </si>
  <si>
    <t>Floor Rise Per Sq. Ft.
(on Carpet area)</t>
  </si>
  <si>
    <t>Date &amp; Time of Site Visit</t>
  </si>
  <si>
    <t>Approved Layout &amp; Floor Plans, CC, RERA certificate, NOC</t>
  </si>
  <si>
    <t>On Carpet area</t>
  </si>
  <si>
    <t>Location Link</t>
  </si>
  <si>
    <t>(Building name, CTS No., Plot No., Survey No., Road., Locality/Village., Near by Landmark., City., District., Taluka., Pin Code -)</t>
  </si>
  <si>
    <t xml:space="preserve">Layout </t>
  </si>
  <si>
    <t xml:space="preserve">As per RERA Site Flats =  &amp; Shop = </t>
  </si>
  <si>
    <t>Latitude, Longitude</t>
  </si>
  <si>
    <t>Landmark</t>
  </si>
  <si>
    <t>Middle</t>
  </si>
  <si>
    <t>Total Gross Carpet Area</t>
  </si>
  <si>
    <t>Carpet area</t>
  </si>
  <si>
    <t>External Plumbing, Elevation and Waterproofing</t>
  </si>
  <si>
    <t>Electrical &amp; Sanitary fittings</t>
  </si>
  <si>
    <t>Wooden Work</t>
  </si>
  <si>
    <t>External Plaster</t>
  </si>
  <si>
    <t>Construction Linked Plan</t>
  </si>
  <si>
    <t>Milestones</t>
  </si>
  <si>
    <t>Weightage</t>
  </si>
  <si>
    <t>No. of Floors</t>
  </si>
  <si>
    <t>Floors Completed</t>
  </si>
  <si>
    <t>Completion %</t>
  </si>
  <si>
    <t>Recommendation %</t>
  </si>
  <si>
    <t>Completion of excavation</t>
  </si>
  <si>
    <t>Completion of footing</t>
  </si>
  <si>
    <t>Completion of plinth</t>
  </si>
  <si>
    <t>Completion of RCC</t>
  </si>
  <si>
    <t>Completion of Brickwork</t>
  </si>
  <si>
    <t>Completion of Internal Plaster</t>
  </si>
  <si>
    <t>Completion of External plaster</t>
  </si>
  <si>
    <t>Completion of external plumbing, elevation and waterproofing</t>
  </si>
  <si>
    <t>Completion of Flooring, tiling, doors and windows</t>
  </si>
  <si>
    <t>Completion of Electrical and sanitary fittings</t>
  </si>
  <si>
    <t>Completion of lifts, entrance lobbies, plinth protection and paving of area</t>
  </si>
  <si>
    <t>On possesssion OR receipt of Occupancy/Completion certificate</t>
  </si>
  <si>
    <t>Total %</t>
  </si>
  <si>
    <t>Approval Matrix For Accelerated Disbursement (If Builder Demand is more than GHFL Recommendation)</t>
  </si>
  <si>
    <t xml:space="preserve">Accelerated Disbursement % </t>
  </si>
  <si>
    <t>Approving Authority</t>
  </si>
  <si>
    <t>Up to 10%</t>
  </si>
  <si>
    <t>ATM</t>
  </si>
  <si>
    <t>&gt;10% - 15%</t>
  </si>
  <si>
    <t>Head-Technical</t>
  </si>
  <si>
    <t>&gt;15%</t>
  </si>
  <si>
    <t>CCO</t>
  </si>
  <si>
    <t>Sr. no.</t>
  </si>
  <si>
    <t>GHF Stage %</t>
  </si>
  <si>
    <t>GHF Reco %</t>
  </si>
  <si>
    <t>RERA Threshold</t>
  </si>
  <si>
    <t>On or before execution of the agreement</t>
  </si>
  <si>
    <t>On execution of Agreement</t>
  </si>
  <si>
    <t>1-10%</t>
  </si>
  <si>
    <t>11-20%</t>
  </si>
  <si>
    <t>On completion of the Plinth of the building or wing inwhich the said Apartment is located</t>
  </si>
  <si>
    <t>11-25%</t>
  </si>
  <si>
    <t>21-35%</t>
  </si>
  <si>
    <t>On completion of the slabs including podiums and stilts of the building or wing in which the said Apartment is located</t>
  </si>
  <si>
    <t>26-50%</t>
  </si>
  <si>
    <t>36-60%</t>
  </si>
  <si>
    <t>On completion of the walls, internal plaster, floorings, doors and windows of the said Apartment</t>
  </si>
  <si>
    <t>51-65%</t>
  </si>
  <si>
    <t>61-75%</t>
  </si>
  <si>
    <t>On completion of the Sanitary fittings, staircases, lift wells, lobbies upto the floor level of the said Apartment</t>
  </si>
  <si>
    <t>66-70%</t>
  </si>
  <si>
    <t>76-80%</t>
  </si>
  <si>
    <t>On completion of the external plumbing and external plaster, elevation, terraces with waterproofing, of the building or wing in whichthe said Apartment is located</t>
  </si>
  <si>
    <t>71-80%</t>
  </si>
  <si>
    <t>81-85%</t>
  </si>
  <si>
    <t>On completion of the lifts, water pumps, electrical fittings, electro, mechanical and environment requirements, entrance lobby/s, plinth protection, paving of areas appertain and all other requirements as maybe prescribed in the Agreement of sale of the building or wing in which the said Apartment is located.</t>
  </si>
  <si>
    <t>81-90%</t>
  </si>
  <si>
    <t>85-95%</t>
  </si>
  <si>
    <t>At the time of handing over of the possession of the Apartment to the Allottee on or after receipt of Occupancy Certificate or Completion Certificate</t>
  </si>
  <si>
    <t>91-100%</t>
  </si>
  <si>
    <t>96-100%</t>
  </si>
  <si>
    <t>As per Layout</t>
  </si>
  <si>
    <t>Boundaries Matching
(If No, then reason thereon)</t>
  </si>
  <si>
    <t xml:space="preserve">Date: </t>
  </si>
  <si>
    <t xml:space="preserve">Date: 
</t>
  </si>
  <si>
    <t>Unit Details, Nomenclature and Area Details (Flats)</t>
  </si>
  <si>
    <t>Flat No.
(Approved
Plan)</t>
  </si>
  <si>
    <t>Flat No.
(Sale Plan)</t>
  </si>
  <si>
    <t>Sale /         Rehab /           PAP</t>
  </si>
  <si>
    <t>Balcony Area</t>
  </si>
  <si>
    <t>*</t>
  </si>
  <si>
    <t xml:space="preserve">We considered Carpet area as per Approved Plan.
</t>
  </si>
  <si>
    <t xml:space="preserve">We considered Gross carpet area = Net carpet + Enclose balcony + D.B Area + F.B Area.
</t>
  </si>
  <si>
    <t xml:space="preserve">We have considered rate by verifying it from market inquire.
</t>
  </si>
  <si>
    <t xml:space="preserve">Car parking is subjected to authentic documentation.
</t>
  </si>
  <si>
    <t>As the project is redevelopement project but rehab statement or rehab flats is not mentioned approved layout plan &amp; floor plan.</t>
  </si>
  <si>
    <t>Remark for NOCs</t>
  </si>
  <si>
    <t>Net Plot Area (In Sq.Mt)</t>
  </si>
  <si>
    <t xml:space="preserve">Flats =      &amp; 
Shop = </t>
  </si>
  <si>
    <t>9m</t>
  </si>
  <si>
    <t>Unit Details, Nomenclature and Area Details (Commercial)</t>
  </si>
  <si>
    <t>Grand Total</t>
  </si>
  <si>
    <t>Miss. Ankita Mohite</t>
  </si>
  <si>
    <t>Distance from Train stand (Km)</t>
  </si>
  <si>
    <t>We are releasing stage updation report</t>
  </si>
  <si>
    <t xml:space="preserve">Ms Ashar Ventures
</t>
  </si>
  <si>
    <t>3.9 KM from Thane Railway Station</t>
  </si>
  <si>
    <t xml:space="preserve">Ashar Pulse, Survey No.106, Hissa No.15, Survey No.406, Hissa No.B/2, Survey No.390/A, Hissa No.390/B (Pt), Survey No.373,Survey No.406/A, Hissa No.B/3, near Runwal Regency, Majiwade Village Road, Sainath Nagar, Majiwade, Thane West, Thane, Thane - 400607. 
</t>
  </si>
  <si>
    <t>Slum Rehabilitation Authority (SRA)</t>
  </si>
  <si>
    <t>P51700047432</t>
  </si>
  <si>
    <t>ICICI BANK
IFSC Code ICIC0001887</t>
  </si>
  <si>
    <t>19.2141394,72.9782467</t>
  </si>
  <si>
    <t>Runwal Regency</t>
  </si>
  <si>
    <t>https://maps.app.goo.gl/JwuXtzKtRxs9hXtG8</t>
  </si>
  <si>
    <t>10 M from Majiwade Bus Stop</t>
  </si>
  <si>
    <t xml:space="preserve">S.No 254 PT, 256 PT, 277 PT, 278 PT &amp; 279 PT, Ashar IT Park, Road No 16z, Wagale Estate, Near Agriculture Office, Thane, Thane - 400604
</t>
  </si>
  <si>
    <t>20 M W Road</t>
  </si>
  <si>
    <t>60 M W Road</t>
  </si>
  <si>
    <t>Other Plot</t>
  </si>
  <si>
    <t>Building</t>
  </si>
  <si>
    <t>Majiwade Village Road</t>
  </si>
  <si>
    <t>Ghodbunder Road</t>
  </si>
  <si>
    <t>MMR/SRA/ENG/043/SEC-5/STGOVT/AP</t>
  </si>
  <si>
    <t xml:space="preserve">CC Details
Valid Up to: </t>
  </si>
  <si>
    <t>This CC is further extended for RCC Frame Work of Basement + Ground + Mezzanine + 1st Podium/Comm. + 2nd Podium/Comm. + 3rd Podium/Club House + 1st to 54th Upper Floors With LMR &amp; OHWT of Sale Building A1 &amp; A2 With Mechanical Parking Tower as per approved amended plans dtd. 08/11/2023.</t>
  </si>
  <si>
    <t>Mr.Ajay Songare</t>
  </si>
  <si>
    <t xml:space="preserve">Tower  A1 </t>
  </si>
  <si>
    <t>Tower  A2</t>
  </si>
  <si>
    <t>Tower  A3</t>
  </si>
  <si>
    <t>Tower  A4</t>
  </si>
  <si>
    <t>B + G + M + 3P + 1st to 54th Floors</t>
  </si>
  <si>
    <t>Refrence</t>
  </si>
  <si>
    <t>Building Name</t>
  </si>
  <si>
    <t>Approved Plans</t>
  </si>
  <si>
    <t>Rera</t>
  </si>
  <si>
    <t>Sale Building</t>
  </si>
  <si>
    <t>Rehab Building</t>
  </si>
  <si>
    <t>Tower A1</t>
  </si>
  <si>
    <t>Tower A2</t>
  </si>
  <si>
    <t>Tower 2 Wing B</t>
  </si>
  <si>
    <t>Tower 1 Wing A</t>
  </si>
  <si>
    <t>Tower B1</t>
  </si>
  <si>
    <t>Type of Building</t>
  </si>
  <si>
    <t>16000 to 17000</t>
  </si>
  <si>
    <t>Tower A2 = B + G + M + 3P + 1st to 54th Floors</t>
  </si>
  <si>
    <r>
      <rPr>
        <b/>
        <sz val="16"/>
        <rFont val="Times New Roman"/>
        <family val="1"/>
      </rPr>
      <t>Ashar Pulse (Tower 1 &amp; 2)</t>
    </r>
    <r>
      <rPr>
        <sz val="16"/>
        <rFont val="Times New Roman"/>
        <family val="1"/>
      </rPr>
      <t xml:space="preserve">
 </t>
    </r>
  </si>
  <si>
    <t>Tower A1 &amp; A2 = B + G + M + 3P + 1st to 54th Floors</t>
  </si>
  <si>
    <t>Construction work is in process at the time of Visit. Internal visit was not allowed.</t>
  </si>
  <si>
    <t>Security</t>
  </si>
  <si>
    <t>04/07/2025 @11:00 AM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</si>
</sst>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27" x14ac:knownFonts="1">
    <font>
      <sz val="11"/>
      <color theme="1"/>
      <name val="Calibri"/>
      <family val="2"/>
    </font>
    <font>
      <sz val="11"/>
      <color theme="1"/>
      <name val="Calibri"/>
      <family val="2"/>
      <scheme val="minor"/>
    </font>
    <font>
      <b/>
      <sz val="16"/>
      <name val="Times New Roman"/>
      <family val="1"/>
    </font>
    <font>
      <sz val="16"/>
      <color theme="1"/>
      <name val="Times New Roman"/>
      <family val="1"/>
    </font>
    <font>
      <sz val="16"/>
      <name val="Times New Roman"/>
      <family val="1"/>
    </font>
    <font>
      <b/>
      <sz val="16"/>
      <color indexed="8"/>
      <name val="Times New Roman"/>
      <family val="1"/>
    </font>
    <font>
      <sz val="16"/>
      <color indexed="8"/>
      <name val="Times New Roman"/>
      <family val="1"/>
    </font>
    <font>
      <sz val="12"/>
      <color theme="1"/>
      <name val="Times New Roman"/>
      <family val="1"/>
    </font>
    <font>
      <b/>
      <sz val="16"/>
      <color theme="1"/>
      <name val="Times New Roman"/>
      <family val="1"/>
    </font>
    <font>
      <sz val="16"/>
      <color rgb="FFFF0000"/>
      <name val="Times New Roman"/>
      <family val="1"/>
    </font>
    <font>
      <sz val="16"/>
      <color rgb="FF000000"/>
      <name val="Times New Roman"/>
      <family val="1"/>
    </font>
    <font>
      <sz val="16"/>
      <color theme="1"/>
      <name val="Calibri"/>
      <family val="2"/>
      <scheme val="minor"/>
    </font>
    <font>
      <b/>
      <sz val="16"/>
      <color indexed="81"/>
      <name val="Tahoma"/>
      <family val="2"/>
    </font>
    <font>
      <b/>
      <sz val="18"/>
      <color indexed="81"/>
      <name val="Tahoma"/>
      <family val="2"/>
    </font>
    <font>
      <b/>
      <sz val="12"/>
      <color indexed="81"/>
      <name val="Tahoma"/>
      <family val="2"/>
    </font>
    <font>
      <b/>
      <sz val="11"/>
      <color theme="1"/>
      <name val="Calibri"/>
      <family val="2"/>
      <scheme val="minor"/>
    </font>
    <font>
      <b/>
      <sz val="11"/>
      <name val="Calibri"/>
      <family val="2"/>
      <scheme val="minor"/>
    </font>
    <font>
      <sz val="11"/>
      <color rgb="FF203864"/>
      <name val="Calibri"/>
      <family val="2"/>
      <scheme val="minor"/>
    </font>
    <font>
      <b/>
      <sz val="12"/>
      <color theme="1"/>
      <name val="Calibri"/>
      <family val="2"/>
      <scheme val="minor"/>
    </font>
    <font>
      <b/>
      <sz val="12"/>
      <color rgb="FF203864"/>
      <name val="Calibri"/>
      <family val="2"/>
      <scheme val="minor"/>
    </font>
    <font>
      <sz val="12"/>
      <color indexed="81"/>
      <name val="Tahoma"/>
      <family val="2"/>
    </font>
    <font>
      <sz val="18"/>
      <color indexed="81"/>
      <name val="Tahoma"/>
      <family val="2"/>
    </font>
    <font>
      <b/>
      <sz val="16"/>
      <color rgb="FFFF0000"/>
      <name val="Times New Roman"/>
      <family val="1"/>
    </font>
    <font>
      <u/>
      <sz val="11"/>
      <color theme="10"/>
      <name val="Calibri"/>
      <family val="2"/>
    </font>
    <font>
      <u/>
      <sz val="18"/>
      <color theme="10"/>
      <name val="Calibri"/>
      <family val="2"/>
    </font>
    <font>
      <sz val="18"/>
      <name val="Times New Roman"/>
      <family val="1"/>
    </font>
    <font>
      <sz val="11"/>
      <color indexed="8"/>
      <name val="Calibri"/>
      <family val="2"/>
    </font>
  </fonts>
  <fills count="12">
    <fill>
      <patternFill patternType="none"/>
    </fill>
    <fill>
      <patternFill patternType="gray125"/>
    </fill>
    <fill>
      <patternFill patternType="solid">
        <fgColor theme="6" tint="0.39997558519241921"/>
        <bgColor indexed="64"/>
      </patternFill>
    </fill>
    <fill>
      <patternFill patternType="solid">
        <fgColor theme="9" tint="0.79998168889431442"/>
        <bgColor indexed="64"/>
      </patternFill>
    </fill>
    <fill>
      <patternFill patternType="solid">
        <fgColor rgb="FFFEF2E8"/>
        <bgColor indexed="64"/>
      </patternFill>
    </fill>
    <fill>
      <patternFill patternType="solid">
        <fgColor theme="7" tint="0.39997558519241921"/>
        <bgColor indexed="64"/>
      </patternFill>
    </fill>
    <fill>
      <patternFill patternType="solid">
        <fgColor theme="4" tint="0.59999389629810485"/>
        <bgColor indexed="64"/>
      </patternFill>
    </fill>
    <fill>
      <patternFill patternType="solid">
        <fgColor theme="5" tint="0.59999389629810485"/>
        <bgColor indexed="64"/>
      </patternFill>
    </fill>
    <fill>
      <patternFill patternType="solid">
        <fgColor theme="7" tint="0.79998168889431442"/>
        <bgColor indexed="64"/>
      </patternFill>
    </fill>
    <fill>
      <patternFill patternType="solid">
        <fgColor theme="9" tint="0.59999389629810485"/>
        <bgColor indexed="64"/>
      </patternFill>
    </fill>
    <fill>
      <patternFill patternType="solid">
        <fgColor rgb="FFD9E2F3"/>
        <bgColor indexed="64"/>
      </patternFill>
    </fill>
    <fill>
      <patternFill patternType="solid">
        <fgColor rgb="FFFFFFFF"/>
        <bgColor indexed="64"/>
      </patternFill>
    </fill>
  </fills>
  <borders count="20">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medium">
        <color indexed="64"/>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thick">
        <color indexed="64"/>
      </left>
      <right style="thick">
        <color indexed="64"/>
      </right>
      <top style="thick">
        <color indexed="64"/>
      </top>
      <bottom style="thick">
        <color indexed="64"/>
      </bottom>
      <diagonal/>
    </border>
    <border>
      <left style="thick">
        <color indexed="64"/>
      </left>
      <right/>
      <top style="thick">
        <color indexed="64"/>
      </top>
      <bottom style="thick">
        <color indexed="64"/>
      </bottom>
      <diagonal/>
    </border>
  </borders>
  <cellStyleXfs count="4">
    <xf numFmtId="0" fontId="0" fillId="0" borderId="0"/>
    <xf numFmtId="0" fontId="1" fillId="0" borderId="0"/>
    <xf numFmtId="0" fontId="23" fillId="0" borderId="0" applyNumberFormat="0" applyFill="0" applyBorder="0" applyAlignment="0" applyProtection="0"/>
    <xf numFmtId="0" fontId="26" fillId="0" borderId="0"/>
  </cellStyleXfs>
  <cellXfs count="171">
    <xf numFmtId="0" fontId="0" fillId="0" borderId="0" xfId="0"/>
    <xf numFmtId="0" fontId="3" fillId="0" borderId="0" xfId="0" applyFont="1" applyAlignment="1">
      <alignment vertical="top"/>
    </xf>
    <xf numFmtId="0" fontId="2" fillId="0" borderId="1" xfId="0" applyFont="1" applyBorder="1" applyAlignment="1">
      <alignment horizontal="center" vertical="top" wrapText="1"/>
    </xf>
    <xf numFmtId="0" fontId="3" fillId="3" borderId="0" xfId="0" applyFont="1" applyFill="1" applyAlignment="1">
      <alignment vertical="top"/>
    </xf>
    <xf numFmtId="0" fontId="3" fillId="0" borderId="0" xfId="0" applyFont="1" applyAlignment="1">
      <alignment horizontal="center" vertical="top"/>
    </xf>
    <xf numFmtId="9" fontId="4" fillId="4" borderId="1" xfId="1" applyNumberFormat="1" applyFont="1" applyFill="1" applyBorder="1" applyAlignment="1" applyProtection="1">
      <alignment horizontal="center" vertical="center" wrapText="1"/>
      <protection hidden="1"/>
    </xf>
    <xf numFmtId="1" fontId="6" fillId="4" borderId="1" xfId="1" applyNumberFormat="1" applyFont="1" applyFill="1" applyBorder="1" applyAlignment="1">
      <alignment horizontal="center" vertical="center" wrapText="1"/>
    </xf>
    <xf numFmtId="0" fontId="4" fillId="4" borderId="9" xfId="0" applyFont="1" applyFill="1" applyBorder="1" applyAlignment="1">
      <alignment horizontal="center" vertical="top" wrapText="1"/>
    </xf>
    <xf numFmtId="0" fontId="4" fillId="4" borderId="11" xfId="0" applyFont="1" applyFill="1" applyBorder="1" applyAlignment="1">
      <alignment horizontal="center" vertical="top" wrapText="1"/>
    </xf>
    <xf numFmtId="0" fontId="4" fillId="4" borderId="13" xfId="0" applyFont="1" applyFill="1" applyBorder="1" applyAlignment="1">
      <alignment horizontal="center" vertical="top" wrapText="1"/>
    </xf>
    <xf numFmtId="0" fontId="4" fillId="4" borderId="7" xfId="0" applyFont="1" applyFill="1" applyBorder="1" applyAlignment="1">
      <alignment vertical="top" wrapText="1"/>
    </xf>
    <xf numFmtId="0" fontId="4" fillId="4" borderId="4" xfId="0" applyFont="1" applyFill="1" applyBorder="1" applyAlignment="1">
      <alignment vertical="top" wrapText="1"/>
    </xf>
    <xf numFmtId="0" fontId="4" fillId="4" borderId="10" xfId="0" applyFont="1" applyFill="1" applyBorder="1" applyAlignment="1">
      <alignment vertical="top" wrapText="1"/>
    </xf>
    <xf numFmtId="0" fontId="4" fillId="4" borderId="12" xfId="0" applyFont="1" applyFill="1" applyBorder="1" applyAlignment="1">
      <alignment vertical="top" wrapText="1"/>
    </xf>
    <xf numFmtId="0" fontId="4" fillId="4" borderId="8" xfId="0" applyFont="1" applyFill="1" applyBorder="1" applyAlignment="1">
      <alignment vertical="top" wrapText="1"/>
    </xf>
    <xf numFmtId="0" fontId="3" fillId="0" borderId="14" xfId="1" applyFont="1" applyBorder="1" applyProtection="1">
      <protection hidden="1"/>
    </xf>
    <xf numFmtId="0" fontId="3" fillId="0" borderId="0" xfId="1" applyFont="1" applyProtection="1">
      <protection hidden="1"/>
    </xf>
    <xf numFmtId="0" fontId="3" fillId="0" borderId="15" xfId="1" applyFont="1" applyBorder="1" applyProtection="1">
      <protection hidden="1"/>
    </xf>
    <xf numFmtId="0" fontId="3" fillId="0" borderId="15" xfId="1" applyFont="1" applyBorder="1"/>
    <xf numFmtId="0" fontId="10" fillId="0" borderId="0" xfId="0" applyFont="1" applyProtection="1">
      <protection hidden="1"/>
    </xf>
    <xf numFmtId="9" fontId="10" fillId="0" borderId="0" xfId="0" applyNumberFormat="1" applyFont="1" applyProtection="1">
      <protection hidden="1"/>
    </xf>
    <xf numFmtId="0" fontId="10" fillId="0" borderId="16" xfId="0" applyFont="1" applyBorder="1" applyProtection="1">
      <protection hidden="1"/>
    </xf>
    <xf numFmtId="0" fontId="7" fillId="0" borderId="0" xfId="1" applyFont="1" applyAlignment="1">
      <alignment horizontal="center" vertical="center"/>
    </xf>
    <xf numFmtId="0" fontId="10" fillId="0" borderId="15" xfId="0" applyFont="1" applyBorder="1" applyProtection="1">
      <protection hidden="1"/>
    </xf>
    <xf numFmtId="1" fontId="11" fillId="0" borderId="15" xfId="0" applyNumberFormat="1" applyFont="1" applyBorder="1"/>
    <xf numFmtId="1" fontId="11" fillId="0" borderId="15" xfId="0" applyNumberFormat="1" applyFont="1" applyBorder="1" applyAlignment="1">
      <alignment horizontal="right"/>
    </xf>
    <xf numFmtId="1" fontId="11" fillId="0" borderId="17" xfId="0" applyNumberFormat="1" applyFont="1" applyBorder="1"/>
    <xf numFmtId="0" fontId="4" fillId="2" borderId="1" xfId="0" applyFont="1" applyFill="1" applyBorder="1" applyAlignment="1">
      <alignment horizontal="center" vertical="top"/>
    </xf>
    <xf numFmtId="0" fontId="4" fillId="2" borderId="1" xfId="0" applyFont="1" applyFill="1" applyBorder="1" applyAlignment="1">
      <alignment vertical="top"/>
    </xf>
    <xf numFmtId="0" fontId="4" fillId="4" borderId="1" xfId="1" applyFont="1" applyFill="1" applyBorder="1" applyAlignment="1" applyProtection="1">
      <alignment horizontal="center" vertical="center" wrapText="1"/>
      <protection hidden="1"/>
    </xf>
    <xf numFmtId="1" fontId="5" fillId="0" borderId="1" xfId="1" applyNumberFormat="1" applyFont="1" applyBorder="1" applyAlignment="1">
      <alignment horizontal="center" vertical="top" wrapText="1"/>
    </xf>
    <xf numFmtId="1" fontId="6" fillId="4" borderId="2" xfId="1" applyNumberFormat="1" applyFont="1" applyFill="1" applyBorder="1" applyAlignment="1">
      <alignment horizontal="center" vertical="center" wrapText="1"/>
    </xf>
    <xf numFmtId="1" fontId="2" fillId="0" borderId="1" xfId="1" applyNumberFormat="1" applyFont="1" applyBorder="1" applyAlignment="1">
      <alignment horizontal="center" vertical="top" wrapText="1"/>
    </xf>
    <xf numFmtId="0" fontId="4" fillId="4" borderId="1" xfId="0" applyFont="1" applyFill="1" applyBorder="1" applyAlignment="1">
      <alignment horizontal="center" vertical="top" wrapText="1"/>
    </xf>
    <xf numFmtId="0" fontId="4" fillId="0" borderId="1" xfId="0" applyFont="1" applyBorder="1" applyAlignment="1">
      <alignment vertical="top" wrapText="1"/>
    </xf>
    <xf numFmtId="0" fontId="4" fillId="4" borderId="1" xfId="0" applyFont="1" applyFill="1" applyBorder="1" applyAlignment="1">
      <alignment vertical="top" wrapText="1"/>
    </xf>
    <xf numFmtId="0" fontId="0" fillId="7" borderId="1" xfId="0" applyFill="1" applyBorder="1" applyAlignment="1">
      <alignment horizontal="left" vertical="center" wrapText="1"/>
    </xf>
    <xf numFmtId="0" fontId="17" fillId="0" borderId="1" xfId="0" applyFont="1" applyBorder="1" applyAlignment="1">
      <alignment horizontal="right" vertical="center"/>
    </xf>
    <xf numFmtId="0" fontId="0" fillId="0" borderId="1" xfId="0" applyBorder="1"/>
    <xf numFmtId="1" fontId="0" fillId="0" borderId="1" xfId="0" applyNumberFormat="1" applyBorder="1"/>
    <xf numFmtId="0" fontId="0" fillId="8" borderId="1" xfId="0" applyFill="1" applyBorder="1" applyAlignment="1">
      <alignment horizontal="left" vertical="center" wrapText="1"/>
    </xf>
    <xf numFmtId="0" fontId="0" fillId="9" borderId="1" xfId="0" applyFill="1" applyBorder="1" applyAlignment="1">
      <alignment horizontal="left" vertical="center" wrapText="1"/>
    </xf>
    <xf numFmtId="0" fontId="18" fillId="0" borderId="1" xfId="0" applyFont="1" applyBorder="1"/>
    <xf numFmtId="1" fontId="18" fillId="0" borderId="1" xfId="0" applyNumberFormat="1" applyFont="1" applyBorder="1"/>
    <xf numFmtId="0" fontId="19" fillId="10" borderId="18" xfId="0" applyFont="1" applyFill="1" applyBorder="1" applyAlignment="1">
      <alignment vertical="center"/>
    </xf>
    <xf numFmtId="0" fontId="19" fillId="10" borderId="18" xfId="0" applyFont="1" applyFill="1" applyBorder="1" applyAlignment="1">
      <alignment horizontal="center" vertical="center"/>
    </xf>
    <xf numFmtId="0" fontId="17" fillId="0" borderId="18" xfId="0" applyFont="1" applyBorder="1" applyAlignment="1">
      <alignment horizontal="right" vertical="center"/>
    </xf>
    <xf numFmtId="0" fontId="17" fillId="0" borderId="18" xfId="0" applyFont="1" applyBorder="1" applyAlignment="1">
      <alignment vertical="center" wrapText="1"/>
    </xf>
    <xf numFmtId="9" fontId="17" fillId="0" borderId="18" xfId="0" applyNumberFormat="1" applyFont="1" applyBorder="1" applyAlignment="1">
      <alignment horizontal="center" vertical="center"/>
    </xf>
    <xf numFmtId="9" fontId="17" fillId="0" borderId="19" xfId="0" applyNumberFormat="1" applyFont="1" applyBorder="1" applyAlignment="1">
      <alignment horizontal="center" vertical="center"/>
    </xf>
    <xf numFmtId="0" fontId="4" fillId="11" borderId="1" xfId="0" applyFont="1" applyFill="1" applyBorder="1" applyAlignment="1">
      <alignment vertical="top" wrapText="1"/>
    </xf>
    <xf numFmtId="1" fontId="5" fillId="0" borderId="1" xfId="1" applyNumberFormat="1" applyFont="1" applyBorder="1" applyAlignment="1">
      <alignment horizontal="center" vertical="center" wrapText="1"/>
    </xf>
    <xf numFmtId="1" fontId="22" fillId="0" borderId="1" xfId="1" applyNumberFormat="1" applyFont="1" applyBorder="1" applyAlignment="1">
      <alignment horizontal="center" vertical="top" wrapText="1"/>
    </xf>
    <xf numFmtId="0" fontId="6" fillId="4" borderId="1" xfId="1" applyFont="1" applyFill="1" applyBorder="1" applyAlignment="1">
      <alignment horizontal="center" vertical="center" wrapText="1"/>
    </xf>
    <xf numFmtId="9" fontId="4" fillId="4" borderId="1" xfId="1" applyNumberFormat="1" applyFont="1" applyFill="1" applyBorder="1" applyAlignment="1" applyProtection="1">
      <alignment horizontal="center" vertical="center" wrapText="1"/>
      <protection hidden="1"/>
    </xf>
    <xf numFmtId="0" fontId="4" fillId="4" borderId="1" xfId="1" applyFont="1" applyFill="1" applyBorder="1" applyAlignment="1" applyProtection="1">
      <alignment horizontal="center" vertical="center" wrapText="1"/>
      <protection hidden="1"/>
    </xf>
    <xf numFmtId="0" fontId="4" fillId="2" borderId="1" xfId="0" applyFont="1" applyFill="1" applyBorder="1" applyAlignment="1">
      <alignment horizontal="center" vertical="top"/>
    </xf>
    <xf numFmtId="1" fontId="4" fillId="4" borderId="1" xfId="1" applyNumberFormat="1" applyFont="1" applyFill="1" applyBorder="1" applyAlignment="1" applyProtection="1">
      <alignment horizontal="center" vertical="center" wrapText="1"/>
      <protection hidden="1"/>
    </xf>
    <xf numFmtId="0" fontId="3" fillId="11" borderId="1" xfId="0" applyFont="1" applyFill="1" applyBorder="1" applyAlignment="1">
      <alignment vertical="top" wrapText="1"/>
    </xf>
    <xf numFmtId="0" fontId="3" fillId="4" borderId="1" xfId="0" applyFont="1" applyFill="1" applyBorder="1" applyAlignment="1">
      <alignment vertical="top" wrapText="1"/>
    </xf>
    <xf numFmtId="14" fontId="3" fillId="4" borderId="1" xfId="0" applyNumberFormat="1" applyFont="1" applyFill="1" applyBorder="1" applyAlignment="1">
      <alignment horizontal="left" vertical="top" wrapText="1"/>
    </xf>
    <xf numFmtId="0" fontId="3" fillId="4" borderId="1" xfId="1" applyFont="1" applyFill="1" applyBorder="1" applyAlignment="1" applyProtection="1">
      <alignment horizontal="center" vertical="center" wrapText="1"/>
      <protection hidden="1"/>
    </xf>
    <xf numFmtId="1" fontId="4" fillId="4" borderId="1" xfId="1" applyNumberFormat="1" applyFont="1" applyFill="1" applyBorder="1" applyAlignment="1" applyProtection="1">
      <alignment horizontal="center" vertical="center" wrapText="1"/>
      <protection hidden="1"/>
    </xf>
    <xf numFmtId="9" fontId="4" fillId="4" borderId="1" xfId="1" applyNumberFormat="1" applyFont="1" applyFill="1" applyBorder="1" applyAlignment="1" applyProtection="1">
      <alignment horizontal="center" vertical="center" wrapText="1"/>
      <protection hidden="1"/>
    </xf>
    <xf numFmtId="0" fontId="4" fillId="4" borderId="1" xfId="1" applyFont="1" applyFill="1" applyBorder="1" applyAlignment="1" applyProtection="1">
      <alignment horizontal="center" vertical="center" wrapText="1"/>
      <protection hidden="1"/>
    </xf>
    <xf numFmtId="0" fontId="3" fillId="4" borderId="1" xfId="1" applyFont="1" applyFill="1" applyBorder="1" applyAlignment="1" applyProtection="1">
      <alignment horizontal="center" vertical="center" wrapText="1"/>
      <protection hidden="1"/>
    </xf>
    <xf numFmtId="0" fontId="4" fillId="2" borderId="1" xfId="0" applyFont="1" applyFill="1" applyBorder="1" applyAlignment="1">
      <alignment horizontal="center" vertical="top"/>
    </xf>
    <xf numFmtId="1" fontId="4" fillId="4" borderId="1" xfId="1" applyNumberFormat="1" applyFont="1" applyFill="1" applyBorder="1" applyAlignment="1" applyProtection="1">
      <alignment horizontal="center" vertical="center" wrapText="1"/>
      <protection hidden="1"/>
    </xf>
    <xf numFmtId="0" fontId="2" fillId="0" borderId="1" xfId="0" applyFont="1" applyBorder="1" applyAlignment="1">
      <alignment horizontal="center" vertical="top" wrapText="1"/>
    </xf>
    <xf numFmtId="0" fontId="3" fillId="4" borderId="1" xfId="0" applyFont="1" applyFill="1" applyBorder="1" applyAlignment="1">
      <alignment horizontal="center" vertical="top" wrapText="1"/>
    </xf>
    <xf numFmtId="1" fontId="6" fillId="4" borderId="2" xfId="1" applyNumberFormat="1" applyFont="1" applyFill="1" applyBorder="1" applyAlignment="1">
      <alignment horizontal="center" vertical="top" wrapText="1"/>
    </xf>
    <xf numFmtId="1" fontId="6" fillId="4" borderId="5" xfId="1" applyNumberFormat="1" applyFont="1" applyFill="1" applyBorder="1" applyAlignment="1">
      <alignment horizontal="center" vertical="top" wrapText="1"/>
    </xf>
    <xf numFmtId="1" fontId="5" fillId="4" borderId="2" xfId="1" applyNumberFormat="1" applyFont="1" applyFill="1" applyBorder="1" applyAlignment="1">
      <alignment horizontal="center" vertical="top" wrapText="1"/>
    </xf>
    <xf numFmtId="1" fontId="5" fillId="4" borderId="5" xfId="1" applyNumberFormat="1" applyFont="1" applyFill="1" applyBorder="1" applyAlignment="1">
      <alignment horizontal="center" vertical="top" wrapText="1"/>
    </xf>
    <xf numFmtId="0" fontId="2" fillId="2" borderId="2" xfId="0" applyFont="1" applyFill="1" applyBorder="1" applyAlignment="1">
      <alignment horizontal="center" vertical="top"/>
    </xf>
    <xf numFmtId="0" fontId="2" fillId="2" borderId="3" xfId="0" applyFont="1" applyFill="1" applyBorder="1" applyAlignment="1">
      <alignment horizontal="center" vertical="top"/>
    </xf>
    <xf numFmtId="0" fontId="2" fillId="2" borderId="5" xfId="0" applyFont="1" applyFill="1" applyBorder="1" applyAlignment="1">
      <alignment horizontal="center" vertical="top"/>
    </xf>
    <xf numFmtId="0" fontId="4" fillId="4" borderId="1" xfId="0" applyFont="1" applyFill="1" applyBorder="1" applyAlignment="1">
      <alignment horizontal="left" vertical="top"/>
    </xf>
    <xf numFmtId="0" fontId="8" fillId="2" borderId="1" xfId="0" applyFont="1" applyFill="1" applyBorder="1" applyAlignment="1">
      <alignment horizontal="center" vertical="top"/>
    </xf>
    <xf numFmtId="9" fontId="2" fillId="4" borderId="1" xfId="1" applyNumberFormat="1" applyFont="1" applyFill="1" applyBorder="1" applyAlignment="1" applyProtection="1">
      <alignment horizontal="left" vertical="top" wrapText="1"/>
      <protection hidden="1"/>
    </xf>
    <xf numFmtId="0" fontId="4" fillId="4" borderId="1" xfId="1" applyFont="1" applyFill="1" applyBorder="1" applyAlignment="1" applyProtection="1">
      <alignment horizontal="center" vertical="center" wrapText="1"/>
      <protection hidden="1"/>
    </xf>
    <xf numFmtId="0" fontId="3" fillId="4" borderId="1" xfId="1" applyFont="1" applyFill="1" applyBorder="1" applyAlignment="1" applyProtection="1">
      <alignment horizontal="center" vertical="center" wrapText="1"/>
      <protection hidden="1"/>
    </xf>
    <xf numFmtId="0" fontId="4" fillId="2" borderId="1" xfId="0" applyFont="1" applyFill="1" applyBorder="1" applyAlignment="1">
      <alignment horizontal="center" vertical="top"/>
    </xf>
    <xf numFmtId="9" fontId="4" fillId="4" borderId="1" xfId="1" applyNumberFormat="1" applyFont="1" applyFill="1" applyBorder="1" applyAlignment="1" applyProtection="1">
      <alignment horizontal="center" vertical="center" wrapText="1"/>
      <protection hidden="1"/>
    </xf>
    <xf numFmtId="9" fontId="4" fillId="4" borderId="7" xfId="1" applyNumberFormat="1" applyFont="1" applyFill="1" applyBorder="1" applyAlignment="1" applyProtection="1">
      <alignment horizontal="center" vertical="center" wrapText="1"/>
      <protection hidden="1"/>
    </xf>
    <xf numFmtId="9" fontId="4" fillId="4" borderId="9" xfId="1" applyNumberFormat="1" applyFont="1" applyFill="1" applyBorder="1" applyAlignment="1" applyProtection="1">
      <alignment horizontal="center" vertical="center" wrapText="1"/>
      <protection hidden="1"/>
    </xf>
    <xf numFmtId="9" fontId="4" fillId="4" borderId="10" xfId="1" applyNumberFormat="1" applyFont="1" applyFill="1" applyBorder="1" applyAlignment="1" applyProtection="1">
      <alignment horizontal="center" vertical="center" wrapText="1"/>
      <protection hidden="1"/>
    </xf>
    <xf numFmtId="9" fontId="4" fillId="4" borderId="11" xfId="1" applyNumberFormat="1" applyFont="1" applyFill="1" applyBorder="1" applyAlignment="1" applyProtection="1">
      <alignment horizontal="center" vertical="center" wrapText="1"/>
      <protection hidden="1"/>
    </xf>
    <xf numFmtId="9" fontId="4" fillId="4" borderId="12" xfId="1" applyNumberFormat="1" applyFont="1" applyFill="1" applyBorder="1" applyAlignment="1" applyProtection="1">
      <alignment horizontal="center" vertical="center" wrapText="1"/>
      <protection hidden="1"/>
    </xf>
    <xf numFmtId="9" fontId="4" fillId="4" borderId="13" xfId="1" applyNumberFormat="1" applyFont="1" applyFill="1" applyBorder="1" applyAlignment="1" applyProtection="1">
      <alignment horizontal="center" vertical="center" wrapText="1"/>
      <protection hidden="1"/>
    </xf>
    <xf numFmtId="9" fontId="4" fillId="4" borderId="2" xfId="1" applyNumberFormat="1" applyFont="1" applyFill="1" applyBorder="1" applyAlignment="1" applyProtection="1">
      <alignment horizontal="center" vertical="center" wrapText="1"/>
      <protection hidden="1"/>
    </xf>
    <xf numFmtId="9" fontId="4" fillId="4" borderId="5" xfId="1" applyNumberFormat="1" applyFont="1" applyFill="1" applyBorder="1" applyAlignment="1" applyProtection="1">
      <alignment horizontal="center" vertical="center" wrapText="1"/>
      <protection hidden="1"/>
    </xf>
    <xf numFmtId="9" fontId="2" fillId="0" borderId="12" xfId="1" applyNumberFormat="1" applyFont="1" applyFill="1" applyBorder="1" applyAlignment="1" applyProtection="1">
      <alignment horizontal="center" vertical="center" wrapText="1"/>
      <protection hidden="1"/>
    </xf>
    <xf numFmtId="9" fontId="2" fillId="0" borderId="13" xfId="1" applyNumberFormat="1" applyFont="1" applyFill="1" applyBorder="1" applyAlignment="1" applyProtection="1">
      <alignment horizontal="center" vertical="center" wrapText="1"/>
      <protection hidden="1"/>
    </xf>
    <xf numFmtId="0" fontId="4" fillId="4" borderId="2" xfId="0" applyFont="1" applyFill="1" applyBorder="1" applyAlignment="1">
      <alignment horizontal="left" vertical="top"/>
    </xf>
    <xf numFmtId="0" fontId="4" fillId="4" borderId="5" xfId="0" applyFont="1" applyFill="1" applyBorder="1" applyAlignment="1">
      <alignment horizontal="left" vertical="top"/>
    </xf>
    <xf numFmtId="0" fontId="4" fillId="4" borderId="1" xfId="0" applyFont="1" applyFill="1" applyBorder="1" applyAlignment="1">
      <alignment horizontal="left" vertical="top" wrapText="1"/>
    </xf>
    <xf numFmtId="0" fontId="3" fillId="0" borderId="1" xfId="0" applyFont="1" applyBorder="1" applyAlignment="1">
      <alignment horizontal="left" vertical="top" wrapText="1"/>
    </xf>
    <xf numFmtId="0" fontId="4" fillId="0" borderId="1" xfId="0" applyFont="1" applyBorder="1" applyAlignment="1">
      <alignment horizontal="left" vertical="top" wrapText="1"/>
    </xf>
    <xf numFmtId="0" fontId="3" fillId="4" borderId="2" xfId="0" applyFont="1" applyFill="1" applyBorder="1" applyAlignment="1">
      <alignment horizontal="left" vertical="top" wrapText="1"/>
    </xf>
    <xf numFmtId="0" fontId="3" fillId="4" borderId="3" xfId="0" applyFont="1" applyFill="1" applyBorder="1" applyAlignment="1">
      <alignment horizontal="left" vertical="top" wrapText="1"/>
    </xf>
    <xf numFmtId="0" fontId="3" fillId="4" borderId="5" xfId="0" applyFont="1" applyFill="1" applyBorder="1" applyAlignment="1">
      <alignment horizontal="left" vertical="top" wrapText="1"/>
    </xf>
    <xf numFmtId="0" fontId="3" fillId="4" borderId="1" xfId="0" applyFont="1" applyFill="1" applyBorder="1" applyAlignment="1">
      <alignment horizontal="center" vertical="center" wrapText="1"/>
    </xf>
    <xf numFmtId="0" fontId="3" fillId="4" borderId="1" xfId="0" applyFont="1" applyFill="1" applyBorder="1" applyAlignment="1">
      <alignment horizontal="center" vertical="top" wrapText="1"/>
    </xf>
    <xf numFmtId="0" fontId="8" fillId="0" borderId="12" xfId="0" applyFont="1" applyBorder="1" applyAlignment="1">
      <alignment horizontal="center" vertical="center" wrapText="1"/>
    </xf>
    <xf numFmtId="0" fontId="8" fillId="0" borderId="8" xfId="0" applyFont="1" applyBorder="1" applyAlignment="1">
      <alignment horizontal="center" vertical="center" wrapText="1"/>
    </xf>
    <xf numFmtId="0" fontId="2" fillId="2" borderId="2" xfId="0" applyFont="1" applyFill="1" applyBorder="1" applyAlignment="1">
      <alignment horizontal="center" vertical="top" wrapText="1"/>
    </xf>
    <xf numFmtId="0" fontId="2" fillId="2" borderId="3" xfId="0" applyFont="1" applyFill="1" applyBorder="1" applyAlignment="1">
      <alignment horizontal="center" vertical="top" wrapText="1"/>
    </xf>
    <xf numFmtId="0" fontId="2" fillId="2" borderId="9" xfId="0" applyFont="1" applyFill="1" applyBorder="1" applyAlignment="1">
      <alignment horizontal="center" vertical="top" wrapText="1"/>
    </xf>
    <xf numFmtId="0" fontId="2" fillId="2" borderId="7" xfId="0" applyFont="1" applyFill="1" applyBorder="1" applyAlignment="1">
      <alignment horizontal="center" vertical="top" wrapText="1"/>
    </xf>
    <xf numFmtId="0" fontId="2" fillId="2" borderId="4" xfId="0" applyFont="1" applyFill="1" applyBorder="1" applyAlignment="1">
      <alignment horizontal="center" vertical="top" wrapText="1"/>
    </xf>
    <xf numFmtId="0" fontId="4" fillId="0" borderId="2" xfId="0" applyFont="1" applyBorder="1" applyAlignment="1">
      <alignment horizontal="left" vertical="top" wrapText="1"/>
    </xf>
    <xf numFmtId="0" fontId="4" fillId="0" borderId="5" xfId="0" applyFont="1" applyBorder="1" applyAlignment="1">
      <alignment horizontal="left" vertical="top" wrapText="1"/>
    </xf>
    <xf numFmtId="0" fontId="3" fillId="4" borderId="1" xfId="0" applyFont="1" applyFill="1" applyBorder="1" applyAlignment="1">
      <alignment horizontal="left" vertical="top" wrapText="1"/>
    </xf>
    <xf numFmtId="0" fontId="9" fillId="4" borderId="1" xfId="0" applyFont="1" applyFill="1" applyBorder="1" applyAlignment="1">
      <alignment horizontal="left" vertical="top" wrapText="1"/>
    </xf>
    <xf numFmtId="0" fontId="2" fillId="0" borderId="1" xfId="0" applyFont="1" applyBorder="1" applyAlignment="1">
      <alignment horizontal="center" vertical="top" wrapText="1"/>
    </xf>
    <xf numFmtId="0" fontId="4" fillId="0" borderId="1" xfId="0" applyFont="1" applyBorder="1" applyAlignment="1">
      <alignment horizontal="center" vertical="top" wrapText="1"/>
    </xf>
    <xf numFmtId="0" fontId="4" fillId="4" borderId="1" xfId="0" applyFont="1" applyFill="1" applyBorder="1" applyAlignment="1">
      <alignment horizontal="center" vertical="top" wrapText="1"/>
    </xf>
    <xf numFmtId="0" fontId="4" fillId="0" borderId="3" xfId="0" applyFont="1" applyBorder="1" applyAlignment="1">
      <alignment horizontal="left" vertical="top" wrapText="1"/>
    </xf>
    <xf numFmtId="0" fontId="2" fillId="2" borderId="1" xfId="0" applyFont="1" applyFill="1" applyBorder="1" applyAlignment="1">
      <alignment horizontal="center" vertical="top"/>
    </xf>
    <xf numFmtId="2" fontId="4" fillId="4" borderId="1" xfId="0" applyNumberFormat="1" applyFont="1" applyFill="1" applyBorder="1" applyAlignment="1">
      <alignment horizontal="left" vertical="top" wrapText="1"/>
    </xf>
    <xf numFmtId="0" fontId="4" fillId="0" borderId="1" xfId="0" applyFont="1" applyBorder="1" applyAlignment="1">
      <alignment horizontal="center" vertical="center" wrapText="1"/>
    </xf>
    <xf numFmtId="1" fontId="6" fillId="4" borderId="2" xfId="1" applyNumberFormat="1" applyFont="1" applyFill="1" applyBorder="1" applyAlignment="1">
      <alignment horizontal="center" vertical="center" wrapText="1"/>
    </xf>
    <xf numFmtId="1" fontId="6" fillId="4" borderId="5" xfId="1" applyNumberFormat="1" applyFont="1" applyFill="1" applyBorder="1" applyAlignment="1">
      <alignment horizontal="center" vertical="center" wrapText="1"/>
    </xf>
    <xf numFmtId="1" fontId="6" fillId="4" borderId="1" xfId="1" applyNumberFormat="1" applyFont="1" applyFill="1" applyBorder="1" applyAlignment="1">
      <alignment horizontal="center" vertical="center" wrapText="1"/>
    </xf>
    <xf numFmtId="0" fontId="2" fillId="2" borderId="1" xfId="0" applyFont="1" applyFill="1" applyBorder="1" applyAlignment="1">
      <alignment horizontal="left" vertical="top"/>
    </xf>
    <xf numFmtId="0" fontId="4" fillId="4" borderId="3" xfId="0" applyFont="1" applyFill="1" applyBorder="1" applyAlignment="1">
      <alignment horizontal="left" vertical="top" wrapText="1"/>
    </xf>
    <xf numFmtId="0" fontId="4" fillId="4" borderId="5" xfId="0" applyFont="1" applyFill="1" applyBorder="1" applyAlignment="1">
      <alignment horizontal="left" vertical="top" wrapText="1"/>
    </xf>
    <xf numFmtId="0" fontId="4" fillId="0" borderId="7" xfId="0" applyFont="1" applyBorder="1" applyAlignment="1">
      <alignment horizontal="left" vertical="top" wrapText="1"/>
    </xf>
    <xf numFmtId="0" fontId="4" fillId="0" borderId="4" xfId="0" applyFont="1" applyBorder="1" applyAlignment="1">
      <alignment horizontal="left" vertical="top" wrapText="1"/>
    </xf>
    <xf numFmtId="0" fontId="4" fillId="0" borderId="9" xfId="0" applyFont="1" applyBorder="1" applyAlignment="1">
      <alignment horizontal="left" vertical="top" wrapText="1"/>
    </xf>
    <xf numFmtId="0" fontId="4" fillId="0" borderId="10" xfId="0" applyFont="1" applyBorder="1" applyAlignment="1">
      <alignment horizontal="left" vertical="top" wrapText="1"/>
    </xf>
    <xf numFmtId="0" fontId="4" fillId="0" borderId="11" xfId="0" applyFont="1" applyBorder="1" applyAlignment="1">
      <alignment horizontal="left" vertical="top" wrapText="1"/>
    </xf>
    <xf numFmtId="0" fontId="4" fillId="0" borderId="12" xfId="0" applyFont="1" applyBorder="1" applyAlignment="1">
      <alignment horizontal="left" vertical="top" wrapText="1"/>
    </xf>
    <xf numFmtId="0" fontId="4" fillId="0" borderId="8" xfId="0" applyFont="1" applyBorder="1" applyAlignment="1">
      <alignment horizontal="left" vertical="top" wrapText="1"/>
    </xf>
    <xf numFmtId="0" fontId="4" fillId="0" borderId="13" xfId="0" applyFont="1" applyBorder="1" applyAlignment="1">
      <alignment horizontal="left" vertical="top" wrapText="1"/>
    </xf>
    <xf numFmtId="0" fontId="4" fillId="0" borderId="6" xfId="0" applyFont="1" applyBorder="1" applyAlignment="1">
      <alignment horizontal="left" vertical="top" wrapText="1"/>
    </xf>
    <xf numFmtId="14" fontId="4" fillId="4" borderId="2" xfId="0" applyNumberFormat="1" applyFont="1" applyFill="1" applyBorder="1" applyAlignment="1">
      <alignment horizontal="left" vertical="top" wrapText="1"/>
    </xf>
    <xf numFmtId="17" fontId="4" fillId="4" borderId="1" xfId="0" applyNumberFormat="1" applyFont="1" applyFill="1" applyBorder="1" applyAlignment="1">
      <alignment horizontal="left" vertical="top" wrapText="1"/>
    </xf>
    <xf numFmtId="14" fontId="4" fillId="4" borderId="1" xfId="0" applyNumberFormat="1" applyFont="1" applyFill="1" applyBorder="1" applyAlignment="1">
      <alignment horizontal="left" vertical="top" wrapText="1"/>
    </xf>
    <xf numFmtId="0" fontId="24" fillId="4" borderId="1" xfId="2" applyFont="1" applyFill="1" applyBorder="1" applyAlignment="1">
      <alignment horizontal="left" vertical="top" wrapText="1"/>
    </xf>
    <xf numFmtId="0" fontId="25" fillId="4" borderId="1" xfId="0" applyFont="1" applyFill="1" applyBorder="1" applyAlignment="1">
      <alignment horizontal="left" vertical="top" wrapText="1"/>
    </xf>
    <xf numFmtId="0" fontId="2" fillId="2" borderId="1" xfId="0" applyFont="1" applyFill="1" applyBorder="1" applyAlignment="1">
      <alignment horizontal="center" vertical="top" wrapText="1"/>
    </xf>
    <xf numFmtId="0" fontId="2" fillId="0" borderId="2" xfId="0" applyFont="1" applyBorder="1" applyAlignment="1">
      <alignment horizontal="left" vertical="top" wrapText="1"/>
    </xf>
    <xf numFmtId="0" fontId="2" fillId="0" borderId="5" xfId="0" applyFont="1" applyBorder="1" applyAlignment="1">
      <alignment horizontal="left" vertical="top" wrapText="1"/>
    </xf>
    <xf numFmtId="0" fontId="4" fillId="4" borderId="2" xfId="0" applyFont="1" applyFill="1" applyBorder="1" applyAlignment="1">
      <alignment horizontal="center" vertical="top" wrapText="1"/>
    </xf>
    <xf numFmtId="0" fontId="9" fillId="4" borderId="5" xfId="0" applyFont="1" applyFill="1" applyBorder="1" applyAlignment="1">
      <alignment horizontal="center" vertical="top" wrapText="1"/>
    </xf>
    <xf numFmtId="1" fontId="5" fillId="4" borderId="12" xfId="1" applyNumberFormat="1" applyFont="1" applyFill="1" applyBorder="1" applyAlignment="1">
      <alignment horizontal="center" vertical="center" wrapText="1"/>
    </xf>
    <xf numFmtId="1" fontId="5" fillId="4" borderId="8" xfId="1" applyNumberFormat="1" applyFont="1" applyFill="1" applyBorder="1" applyAlignment="1">
      <alignment horizontal="center" vertical="center" wrapText="1"/>
    </xf>
    <xf numFmtId="1" fontId="5" fillId="4" borderId="13" xfId="1" applyNumberFormat="1" applyFont="1" applyFill="1" applyBorder="1" applyAlignment="1">
      <alignment horizontal="center" vertical="center" wrapText="1"/>
    </xf>
    <xf numFmtId="1" fontId="5" fillId="4" borderId="2" xfId="1" applyNumberFormat="1" applyFont="1" applyFill="1" applyBorder="1" applyAlignment="1">
      <alignment horizontal="center" vertical="center" wrapText="1"/>
    </xf>
    <xf numFmtId="1" fontId="5" fillId="4" borderId="3" xfId="1" applyNumberFormat="1" applyFont="1" applyFill="1" applyBorder="1" applyAlignment="1">
      <alignment horizontal="center" vertical="center" wrapText="1"/>
    </xf>
    <xf numFmtId="1" fontId="5" fillId="4" borderId="5" xfId="1" applyNumberFormat="1" applyFont="1" applyFill="1" applyBorder="1" applyAlignment="1">
      <alignment horizontal="center" vertical="center" wrapText="1"/>
    </xf>
    <xf numFmtId="0" fontId="4" fillId="4" borderId="0" xfId="0" applyFont="1" applyFill="1" applyBorder="1" applyAlignment="1">
      <alignment horizontal="center" vertical="top" wrapText="1"/>
    </xf>
    <xf numFmtId="0" fontId="2" fillId="0" borderId="2" xfId="0" applyFont="1" applyBorder="1" applyAlignment="1">
      <alignment horizontal="center" vertical="top" wrapText="1"/>
    </xf>
    <xf numFmtId="0" fontId="2" fillId="0" borderId="5" xfId="0" applyFont="1" applyBorder="1" applyAlignment="1">
      <alignment horizontal="center" vertical="top" wrapText="1"/>
    </xf>
    <xf numFmtId="2" fontId="4" fillId="4" borderId="2" xfId="0" applyNumberFormat="1" applyFont="1" applyFill="1" applyBorder="1" applyAlignment="1">
      <alignment horizontal="left" vertical="top" wrapText="1"/>
    </xf>
    <xf numFmtId="2" fontId="4" fillId="4" borderId="5" xfId="0" applyNumberFormat="1" applyFont="1" applyFill="1" applyBorder="1" applyAlignment="1">
      <alignment horizontal="left" vertical="top" wrapText="1"/>
    </xf>
    <xf numFmtId="0" fontId="0" fillId="0" borderId="1" xfId="0" applyBorder="1" applyAlignment="1">
      <alignment horizontal="center" vertical="center"/>
    </xf>
    <xf numFmtId="0" fontId="0" fillId="0" borderId="1" xfId="0" applyBorder="1" applyAlignment="1">
      <alignment horizontal="center"/>
    </xf>
    <xf numFmtId="0" fontId="16" fillId="6" borderId="1" xfId="0" applyFont="1" applyFill="1" applyBorder="1" applyAlignment="1">
      <alignment horizontal="center" vertical="center"/>
    </xf>
    <xf numFmtId="0" fontId="15" fillId="6" borderId="1" xfId="0" applyFont="1" applyFill="1" applyBorder="1" applyAlignment="1">
      <alignment horizontal="center" vertical="center"/>
    </xf>
    <xf numFmtId="0" fontId="15" fillId="0" borderId="1" xfId="0" applyFont="1" applyBorder="1" applyAlignment="1">
      <alignment horizontal="center" vertical="center"/>
    </xf>
    <xf numFmtId="0" fontId="16" fillId="6" borderId="1" xfId="0" applyFont="1" applyFill="1" applyBorder="1" applyAlignment="1">
      <alignment horizontal="center" vertical="center" wrapText="1"/>
    </xf>
    <xf numFmtId="0" fontId="15" fillId="6" borderId="1" xfId="0" applyFont="1" applyFill="1" applyBorder="1" applyAlignment="1">
      <alignment horizontal="center" vertical="center" wrapText="1"/>
    </xf>
    <xf numFmtId="0" fontId="15" fillId="5" borderId="1" xfId="0" applyFont="1" applyFill="1" applyBorder="1" applyAlignment="1">
      <alignment horizontal="left" vertical="center"/>
    </xf>
    <xf numFmtId="1" fontId="4" fillId="4" borderId="1" xfId="1" applyNumberFormat="1" applyFont="1" applyFill="1" applyBorder="1" applyAlignment="1" applyProtection="1">
      <alignment horizontal="center" vertical="center" wrapText="1"/>
      <protection hidden="1"/>
    </xf>
    <xf numFmtId="0" fontId="2" fillId="4" borderId="1" xfId="1" applyFont="1" applyFill="1" applyBorder="1" applyAlignment="1" applyProtection="1">
      <alignment horizontal="left" vertical="top" wrapText="1"/>
      <protection hidden="1"/>
    </xf>
    <xf numFmtId="9" fontId="2" fillId="4" borderId="1" xfId="1" applyNumberFormat="1" applyFont="1" applyFill="1" applyBorder="1" applyAlignment="1" applyProtection="1">
      <alignment horizontal="center" vertical="center" wrapText="1"/>
      <protection hidden="1"/>
    </xf>
    <xf numFmtId="0" fontId="4" fillId="4" borderId="0" xfId="0" applyFont="1" applyFill="1" applyBorder="1" applyAlignment="1">
      <alignment vertical="top" wrapText="1"/>
    </xf>
    <xf numFmtId="0" fontId="4" fillId="0" borderId="0" xfId="0" applyFont="1" applyBorder="1" applyAlignment="1">
      <alignment horizontal="left" vertical="top" wrapText="1"/>
    </xf>
  </cellXfs>
  <cellStyles count="4">
    <cellStyle name="Excel Built-in Normal 2" xfId="3"/>
    <cellStyle name="Hyperlink" xfId="2" builtinId="8"/>
    <cellStyle name="Normal" xfId="0" builtinId="0"/>
    <cellStyle name="Normal 3" xfId="1"/>
  </cellStyles>
  <dxfs count="0"/>
  <tableStyles count="0" defaultTableStyle="TableStyleMedium9" defaultPivotStyle="PivotStyleLight16"/>
  <colors>
    <mruColors>
      <color rgb="FFFFFFFF"/>
      <color rgb="FFFCF56A"/>
      <color rgb="FFCC0066"/>
      <color rgb="FFFF0066"/>
      <color rgb="FFD6009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png"/><Relationship Id="rId3" Type="http://schemas.openxmlformats.org/officeDocument/2006/relationships/image" Target="../media/image3.png"/><Relationship Id="rId7" Type="http://schemas.openxmlformats.org/officeDocument/2006/relationships/image" Target="../media/image7.jpeg"/><Relationship Id="rId12"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jpe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twoCellAnchor>
    <xdr:from>
      <xdr:col>8</xdr:col>
      <xdr:colOff>503464</xdr:colOff>
      <xdr:row>93</xdr:row>
      <xdr:rowOff>625928</xdr:rowOff>
    </xdr:from>
    <xdr:to>
      <xdr:col>23</xdr:col>
      <xdr:colOff>34017</xdr:colOff>
      <xdr:row>153</xdr:row>
      <xdr:rowOff>247649</xdr:rowOff>
    </xdr:to>
    <xdr:grpSp>
      <xdr:nvGrpSpPr>
        <xdr:cNvPr id="5" name="Group 4"/>
        <xdr:cNvGrpSpPr/>
      </xdr:nvGrpSpPr>
      <xdr:grpSpPr>
        <a:xfrm>
          <a:off x="10394523" y="21117752"/>
          <a:ext cx="9152670" cy="2684662"/>
          <a:chOff x="9661071" y="30684107"/>
          <a:chExt cx="8715375" cy="3486150"/>
        </a:xfrm>
      </xdr:grpSpPr>
      <xdr:pic>
        <xdr:nvPicPr>
          <xdr:cNvPr id="2" name="Picture 1"/>
          <xdr:cNvPicPr>
            <a:picLocks noChangeAspect="1"/>
          </xdr:cNvPicPr>
        </xdr:nvPicPr>
        <xdr:blipFill>
          <a:blip xmlns:r="http://schemas.openxmlformats.org/officeDocument/2006/relationships" r:embed="rId1"/>
          <a:stretch>
            <a:fillRect/>
          </a:stretch>
        </xdr:blipFill>
        <xdr:spPr>
          <a:xfrm>
            <a:off x="9661071" y="30684107"/>
            <a:ext cx="8715375" cy="3486150"/>
          </a:xfrm>
          <a:prstGeom prst="rect">
            <a:avLst/>
          </a:prstGeom>
        </xdr:spPr>
      </xdr:pic>
      <xdr:sp macro="" textlink="">
        <xdr:nvSpPr>
          <xdr:cNvPr id="3" name="Rectangle 2"/>
          <xdr:cNvSpPr/>
        </xdr:nvSpPr>
        <xdr:spPr>
          <a:xfrm>
            <a:off x="10858500" y="33704893"/>
            <a:ext cx="285750" cy="176893"/>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N" sz="1100"/>
          </a:p>
        </xdr:txBody>
      </xdr:sp>
      <xdr:sp macro="" textlink="">
        <xdr:nvSpPr>
          <xdr:cNvPr id="4" name="Rectangle 3"/>
          <xdr:cNvSpPr/>
        </xdr:nvSpPr>
        <xdr:spPr>
          <a:xfrm>
            <a:off x="15267213" y="33718500"/>
            <a:ext cx="299357" cy="176893"/>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N" sz="1100"/>
          </a:p>
        </xdr:txBody>
      </xdr:sp>
    </xdr:grpSp>
    <xdr:clientData/>
  </xdr:twoCellAnchor>
  <xdr:twoCellAnchor editAs="oneCell">
    <xdr:from>
      <xdr:col>1</xdr:col>
      <xdr:colOff>1129395</xdr:colOff>
      <xdr:row>258</xdr:row>
      <xdr:rowOff>32819</xdr:rowOff>
    </xdr:from>
    <xdr:to>
      <xdr:col>5</xdr:col>
      <xdr:colOff>1047751</xdr:colOff>
      <xdr:row>271</xdr:row>
      <xdr:rowOff>30015</xdr:rowOff>
    </xdr:to>
    <xdr:pic>
      <xdr:nvPicPr>
        <xdr:cNvPr id="7" name="Picture 6"/>
        <xdr:cNvPicPr>
          <a:picLocks noChangeAspect="1"/>
        </xdr:cNvPicPr>
      </xdr:nvPicPr>
      <xdr:blipFill>
        <a:blip xmlns:r="http://schemas.openxmlformats.org/officeDocument/2006/relationships" r:embed="rId2"/>
        <a:stretch>
          <a:fillRect/>
        </a:stretch>
      </xdr:blipFill>
      <xdr:spPr>
        <a:xfrm>
          <a:off x="2354571" y="45028172"/>
          <a:ext cx="4819062" cy="3396314"/>
        </a:xfrm>
        <a:prstGeom prst="rect">
          <a:avLst/>
        </a:prstGeom>
        <a:ln>
          <a:solidFill>
            <a:schemeClr val="tx1"/>
          </a:solidFill>
        </a:ln>
      </xdr:spPr>
    </xdr:pic>
    <xdr:clientData/>
  </xdr:twoCellAnchor>
  <xdr:twoCellAnchor>
    <xdr:from>
      <xdr:col>2</xdr:col>
      <xdr:colOff>161415</xdr:colOff>
      <xdr:row>271</xdr:row>
      <xdr:rowOff>185166</xdr:rowOff>
    </xdr:from>
    <xdr:to>
      <xdr:col>5</xdr:col>
      <xdr:colOff>805886</xdr:colOff>
      <xdr:row>286</xdr:row>
      <xdr:rowOff>62699</xdr:rowOff>
    </xdr:to>
    <xdr:grpSp>
      <xdr:nvGrpSpPr>
        <xdr:cNvPr id="9" name="Group 8"/>
        <xdr:cNvGrpSpPr/>
      </xdr:nvGrpSpPr>
      <xdr:grpSpPr>
        <a:xfrm>
          <a:off x="2611768" y="48579637"/>
          <a:ext cx="4320000" cy="3799591"/>
          <a:chOff x="2408463" y="65477573"/>
          <a:chExt cx="4885234" cy="4320000"/>
        </a:xfrm>
      </xdr:grpSpPr>
      <xdr:pic>
        <xdr:nvPicPr>
          <xdr:cNvPr id="6" name="Picture 5"/>
          <xdr:cNvPicPr>
            <a:picLocks noChangeAspect="1"/>
          </xdr:cNvPicPr>
        </xdr:nvPicPr>
        <xdr:blipFill>
          <a:blip xmlns:r="http://schemas.openxmlformats.org/officeDocument/2006/relationships" r:embed="rId3"/>
          <a:stretch>
            <a:fillRect/>
          </a:stretch>
        </xdr:blipFill>
        <xdr:spPr>
          <a:xfrm>
            <a:off x="2408463" y="65477573"/>
            <a:ext cx="4885234" cy="4320000"/>
          </a:xfrm>
          <a:prstGeom prst="rect">
            <a:avLst/>
          </a:prstGeom>
          <a:ln>
            <a:solidFill>
              <a:schemeClr val="tx1"/>
            </a:solidFill>
          </a:ln>
        </xdr:spPr>
      </xdr:pic>
      <xdr:sp macro="" textlink="">
        <xdr:nvSpPr>
          <xdr:cNvPr id="8" name="Rectangle 7"/>
          <xdr:cNvSpPr/>
        </xdr:nvSpPr>
        <xdr:spPr>
          <a:xfrm rot="819684">
            <a:off x="4109357" y="66702215"/>
            <a:ext cx="830036" cy="2177143"/>
          </a:xfrm>
          <a:prstGeom prst="rect">
            <a:avLst/>
          </a:prstGeom>
          <a:noFill/>
          <a:ln w="38100">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N" sz="1100"/>
          </a:p>
        </xdr:txBody>
      </xdr:sp>
    </xdr:grpSp>
    <xdr:clientData/>
  </xdr:twoCellAnchor>
  <xdr:twoCellAnchor editAs="oneCell">
    <xdr:from>
      <xdr:col>0</xdr:col>
      <xdr:colOff>215447</xdr:colOff>
      <xdr:row>209</xdr:row>
      <xdr:rowOff>190501</xdr:rowOff>
    </xdr:from>
    <xdr:to>
      <xdr:col>3</xdr:col>
      <xdr:colOff>1143454</xdr:colOff>
      <xdr:row>234</xdr:row>
      <xdr:rowOff>70758</xdr:rowOff>
    </xdr:to>
    <xdr:pic>
      <xdr:nvPicPr>
        <xdr:cNvPr id="10" name="Picture 9"/>
        <xdr:cNvPicPr>
          <a:picLocks noChangeAspect="1"/>
        </xdr:cNvPicPr>
      </xdr:nvPicPr>
      <xdr:blipFill>
        <a:blip xmlns:r="http://schemas.openxmlformats.org/officeDocument/2006/relationships" r:embed="rId4"/>
        <a:stretch>
          <a:fillRect/>
        </a:stretch>
      </xdr:blipFill>
      <xdr:spPr>
        <a:xfrm rot="16200000">
          <a:off x="-737053" y="48686358"/>
          <a:ext cx="6343650" cy="4438650"/>
        </a:xfrm>
        <a:prstGeom prst="rect">
          <a:avLst/>
        </a:prstGeom>
        <a:ln>
          <a:solidFill>
            <a:schemeClr val="tx1"/>
          </a:solidFill>
        </a:ln>
      </xdr:spPr>
    </xdr:pic>
    <xdr:clientData/>
  </xdr:twoCellAnchor>
  <xdr:twoCellAnchor>
    <xdr:from>
      <xdr:col>4</xdr:col>
      <xdr:colOff>123824</xdr:colOff>
      <xdr:row>209</xdr:row>
      <xdr:rowOff>107211</xdr:rowOff>
    </xdr:from>
    <xdr:to>
      <xdr:col>7</xdr:col>
      <xdr:colOff>1002845</xdr:colOff>
      <xdr:row>240</xdr:row>
      <xdr:rowOff>131533</xdr:rowOff>
    </xdr:to>
    <xdr:grpSp>
      <xdr:nvGrpSpPr>
        <xdr:cNvPr id="40" name="Group 39"/>
        <xdr:cNvGrpSpPr/>
      </xdr:nvGrpSpPr>
      <xdr:grpSpPr>
        <a:xfrm>
          <a:off x="5024530" y="36212564"/>
          <a:ext cx="4532139" cy="8129910"/>
          <a:chOff x="4804681" y="44738640"/>
          <a:chExt cx="4362450" cy="8038929"/>
        </a:xfrm>
      </xdr:grpSpPr>
      <xdr:grpSp>
        <xdr:nvGrpSpPr>
          <xdr:cNvPr id="20" name="Group 19"/>
          <xdr:cNvGrpSpPr/>
        </xdr:nvGrpSpPr>
        <xdr:grpSpPr>
          <a:xfrm>
            <a:off x="4804681" y="44738640"/>
            <a:ext cx="4362450" cy="8038929"/>
            <a:chOff x="4819649" y="47389311"/>
            <a:chExt cx="4365171" cy="7996747"/>
          </a:xfrm>
        </xdr:grpSpPr>
        <xdr:grpSp>
          <xdr:nvGrpSpPr>
            <xdr:cNvPr id="17" name="Group 16"/>
            <xdr:cNvGrpSpPr/>
          </xdr:nvGrpSpPr>
          <xdr:grpSpPr>
            <a:xfrm>
              <a:off x="4819649" y="47389311"/>
              <a:ext cx="4365171" cy="7996747"/>
              <a:chOff x="4861831" y="47641410"/>
              <a:chExt cx="4362450" cy="8038565"/>
            </a:xfrm>
          </xdr:grpSpPr>
          <xdr:pic>
            <xdr:nvPicPr>
              <xdr:cNvPr id="11" name="Picture 10"/>
              <xdr:cNvPicPr>
                <a:picLocks noChangeAspect="1"/>
              </xdr:cNvPicPr>
            </xdr:nvPicPr>
            <xdr:blipFill>
              <a:blip xmlns:r="http://schemas.openxmlformats.org/officeDocument/2006/relationships" r:embed="rId5"/>
              <a:stretch>
                <a:fillRect/>
              </a:stretch>
            </xdr:blipFill>
            <xdr:spPr>
              <a:xfrm rot="16200000">
                <a:off x="3061606" y="49517300"/>
                <a:ext cx="7962900" cy="4362450"/>
              </a:xfrm>
              <a:prstGeom prst="rect">
                <a:avLst/>
              </a:prstGeom>
              <a:ln>
                <a:solidFill>
                  <a:schemeClr val="tx1"/>
                </a:solidFill>
              </a:ln>
            </xdr:spPr>
          </xdr:pic>
          <xdr:sp macro="" textlink="">
            <xdr:nvSpPr>
              <xdr:cNvPr id="12" name="Rectangle 11"/>
              <xdr:cNvSpPr/>
            </xdr:nvSpPr>
            <xdr:spPr>
              <a:xfrm>
                <a:off x="5973536" y="48172193"/>
                <a:ext cx="2000250" cy="4392200"/>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N" sz="1100"/>
              </a:p>
            </xdr:txBody>
          </xdr:sp>
          <xdr:sp macro="" textlink="">
            <xdr:nvSpPr>
              <xdr:cNvPr id="13" name="Rectangle 12"/>
              <xdr:cNvSpPr/>
            </xdr:nvSpPr>
            <xdr:spPr>
              <a:xfrm>
                <a:off x="5932713" y="52754893"/>
                <a:ext cx="2490107" cy="2351128"/>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N" sz="1100"/>
              </a:p>
            </xdr:txBody>
          </xdr:sp>
          <xdr:sp macro="" textlink="">
            <xdr:nvSpPr>
              <xdr:cNvPr id="14" name="TextBox 13"/>
              <xdr:cNvSpPr txBox="1"/>
            </xdr:nvSpPr>
            <xdr:spPr>
              <a:xfrm>
                <a:off x="6405313" y="47641410"/>
                <a:ext cx="1660071" cy="9116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2400" b="1">
                    <a:solidFill>
                      <a:srgbClr val="FF0000"/>
                    </a:solidFill>
                  </a:rPr>
                  <a:t>Sale</a:t>
                </a:r>
                <a:r>
                  <a:rPr lang="en-IN" sz="2400" b="1" baseline="0">
                    <a:solidFill>
                      <a:srgbClr val="FF0000"/>
                    </a:solidFill>
                  </a:rPr>
                  <a:t> Bldg </a:t>
                </a:r>
                <a:endParaRPr lang="en-IN" sz="2400" b="1">
                  <a:solidFill>
                    <a:srgbClr val="FF0000"/>
                  </a:solidFill>
                </a:endParaRPr>
              </a:p>
            </xdr:txBody>
          </xdr:sp>
          <xdr:sp macro="" textlink="">
            <xdr:nvSpPr>
              <xdr:cNvPr id="16" name="TextBox 15"/>
              <xdr:cNvSpPr txBox="1"/>
            </xdr:nvSpPr>
            <xdr:spPr>
              <a:xfrm>
                <a:off x="6327320" y="53993144"/>
                <a:ext cx="1660071" cy="571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2400" b="1">
                    <a:solidFill>
                      <a:srgbClr val="FF0000"/>
                    </a:solidFill>
                  </a:rPr>
                  <a:t>Rehab</a:t>
                </a:r>
                <a:r>
                  <a:rPr lang="en-IN" sz="2400" b="1" baseline="0">
                    <a:solidFill>
                      <a:srgbClr val="FF0000"/>
                    </a:solidFill>
                  </a:rPr>
                  <a:t> Bldg </a:t>
                </a:r>
                <a:endParaRPr lang="en-IN" sz="2400" b="1">
                  <a:solidFill>
                    <a:srgbClr val="FF0000"/>
                  </a:solidFill>
                </a:endParaRPr>
              </a:p>
            </xdr:txBody>
          </xdr:sp>
        </xdr:grpSp>
        <xdr:sp macro="" textlink="">
          <xdr:nvSpPr>
            <xdr:cNvPr id="15" name="TextBox 14"/>
            <xdr:cNvSpPr txBox="1"/>
          </xdr:nvSpPr>
          <xdr:spPr>
            <a:xfrm>
              <a:off x="7983181" y="48371470"/>
              <a:ext cx="559064" cy="4206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2400" b="1" baseline="0">
                  <a:solidFill>
                    <a:srgbClr val="FF0000"/>
                  </a:solidFill>
                </a:rPr>
                <a:t>A1 </a:t>
              </a:r>
              <a:endParaRPr lang="en-IN" sz="2400" b="1">
                <a:solidFill>
                  <a:srgbClr val="FF0000"/>
                </a:solidFill>
              </a:endParaRPr>
            </a:p>
          </xdr:txBody>
        </xdr:sp>
        <xdr:sp macro="" textlink="">
          <xdr:nvSpPr>
            <xdr:cNvPr id="18" name="TextBox 17"/>
            <xdr:cNvSpPr txBox="1"/>
          </xdr:nvSpPr>
          <xdr:spPr>
            <a:xfrm>
              <a:off x="7995398" y="51416146"/>
              <a:ext cx="559064" cy="42062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2400" b="1" baseline="0">
                  <a:solidFill>
                    <a:srgbClr val="FF0000"/>
                  </a:solidFill>
                </a:rPr>
                <a:t>A2 </a:t>
              </a:r>
              <a:endParaRPr lang="en-IN" sz="2400" b="1">
                <a:solidFill>
                  <a:srgbClr val="FF0000"/>
                </a:solidFill>
              </a:endParaRPr>
            </a:p>
          </xdr:txBody>
        </xdr:sp>
      </xdr:grpSp>
      <xdr:sp macro="" textlink="">
        <xdr:nvSpPr>
          <xdr:cNvPr id="39" name="TextBox 38"/>
          <xdr:cNvSpPr txBox="1"/>
        </xdr:nvSpPr>
        <xdr:spPr>
          <a:xfrm>
            <a:off x="6817179" y="51462214"/>
            <a:ext cx="558716" cy="42284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2400" b="1" baseline="0">
                <a:solidFill>
                  <a:srgbClr val="FF0000"/>
                </a:solidFill>
              </a:rPr>
              <a:t>B1 </a:t>
            </a:r>
            <a:endParaRPr lang="en-IN" sz="2400" b="1">
              <a:solidFill>
                <a:srgbClr val="FF0000"/>
              </a:solidFill>
            </a:endParaRPr>
          </a:p>
        </xdr:txBody>
      </xdr:sp>
    </xdr:grpSp>
    <xdr:clientData/>
  </xdr:twoCellAnchor>
  <xdr:twoCellAnchor editAs="oneCell">
    <xdr:from>
      <xdr:col>16</xdr:col>
      <xdr:colOff>8659</xdr:colOff>
      <xdr:row>184</xdr:row>
      <xdr:rowOff>11134</xdr:rowOff>
    </xdr:from>
    <xdr:to>
      <xdr:col>23</xdr:col>
      <xdr:colOff>486838</xdr:colOff>
      <xdr:row>208</xdr:row>
      <xdr:rowOff>257299</xdr:rowOff>
    </xdr:to>
    <xdr:pic>
      <xdr:nvPicPr>
        <xdr:cNvPr id="38" name="Picture 37" descr="https://vsjcllp.vsjadon.com/upload/insp-216676-1525.jpg"/>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a:ext>
          </a:extLst>
        </a:blip>
        <a:srcRect/>
        <a:stretch>
          <a:fillRect/>
        </a:stretch>
      </xdr:blipFill>
      <xdr:spPr bwMode="auto">
        <a:xfrm>
          <a:off x="16183841" y="37435725"/>
          <a:ext cx="2902724" cy="3882983"/>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133844</xdr:colOff>
      <xdr:row>166</xdr:row>
      <xdr:rowOff>246413</xdr:rowOff>
    </xdr:from>
    <xdr:to>
      <xdr:col>24</xdr:col>
      <xdr:colOff>346363</xdr:colOff>
      <xdr:row>183</xdr:row>
      <xdr:rowOff>170176</xdr:rowOff>
    </xdr:to>
    <xdr:pic>
      <xdr:nvPicPr>
        <xdr:cNvPr id="42" name="Picture 41" descr="https://vsjcllp.vsjadon.com/upload/insp-216676-845.jpg"/>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a:ext>
          </a:extLst>
        </a:blip>
        <a:srcRect/>
        <a:stretch>
          <a:fillRect/>
        </a:stretch>
      </xdr:blipFill>
      <xdr:spPr bwMode="auto">
        <a:xfrm>
          <a:off x="16309026" y="32995095"/>
          <a:ext cx="3243201" cy="4339899"/>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1382239</xdr:colOff>
      <xdr:row>184</xdr:row>
      <xdr:rowOff>28142</xdr:rowOff>
    </xdr:from>
    <xdr:to>
      <xdr:col>15</xdr:col>
      <xdr:colOff>481045</xdr:colOff>
      <xdr:row>209</xdr:row>
      <xdr:rowOff>0</xdr:rowOff>
    </xdr:to>
    <xdr:pic>
      <xdr:nvPicPr>
        <xdr:cNvPr id="44" name="Picture 43" descr="https://vsjcllp.vsjadon.com/upload/insp-216676-849.jpg"/>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a:ext>
          </a:extLst>
        </a:blip>
        <a:srcRect/>
        <a:stretch>
          <a:fillRect/>
        </a:stretch>
      </xdr:blipFill>
      <xdr:spPr bwMode="auto">
        <a:xfrm>
          <a:off x="10872603" y="37452733"/>
          <a:ext cx="5177487" cy="3868449"/>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xdr:from>
      <xdr:col>8</xdr:col>
      <xdr:colOff>927759</xdr:colOff>
      <xdr:row>166</xdr:row>
      <xdr:rowOff>244371</xdr:rowOff>
    </xdr:from>
    <xdr:to>
      <xdr:col>16</xdr:col>
      <xdr:colOff>33214</xdr:colOff>
      <xdr:row>183</xdr:row>
      <xdr:rowOff>168135</xdr:rowOff>
    </xdr:to>
    <xdr:grpSp>
      <xdr:nvGrpSpPr>
        <xdr:cNvPr id="35" name="Group 34"/>
        <xdr:cNvGrpSpPr/>
      </xdr:nvGrpSpPr>
      <xdr:grpSpPr>
        <a:xfrm>
          <a:off x="10818818" y="27721195"/>
          <a:ext cx="6157690" cy="4368764"/>
          <a:chOff x="217714" y="33923287"/>
          <a:chExt cx="5753162" cy="4318871"/>
        </a:xfrm>
      </xdr:grpSpPr>
      <xdr:grpSp>
        <xdr:nvGrpSpPr>
          <xdr:cNvPr id="33" name="Group 32"/>
          <xdr:cNvGrpSpPr/>
        </xdr:nvGrpSpPr>
        <xdr:grpSpPr>
          <a:xfrm>
            <a:off x="217714" y="33923287"/>
            <a:ext cx="5753162" cy="4318871"/>
            <a:chOff x="217714" y="33923287"/>
            <a:chExt cx="5753162" cy="4318871"/>
          </a:xfrm>
        </xdr:grpSpPr>
        <xdr:grpSp>
          <xdr:nvGrpSpPr>
            <xdr:cNvPr id="31" name="Group 30"/>
            <xdr:cNvGrpSpPr/>
          </xdr:nvGrpSpPr>
          <xdr:grpSpPr>
            <a:xfrm>
              <a:off x="217714" y="33923287"/>
              <a:ext cx="5753162" cy="4318871"/>
              <a:chOff x="217714" y="33923287"/>
              <a:chExt cx="5753162" cy="4318871"/>
            </a:xfrm>
          </xdr:grpSpPr>
          <xdr:pic>
            <xdr:nvPicPr>
              <xdr:cNvPr id="43" name="Picture 42" descr="https://vsjcllp.vsjadon.com/upload/insp-216676-851.jpg"/>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a:ext>
                </a:extLst>
              </a:blip>
              <a:srcRect/>
              <a:stretch>
                <a:fillRect/>
              </a:stretch>
            </xdr:blipFill>
            <xdr:spPr bwMode="auto">
              <a:xfrm>
                <a:off x="217714" y="33923287"/>
                <a:ext cx="5753162" cy="4318871"/>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sp macro="" textlink="">
            <xdr:nvSpPr>
              <xdr:cNvPr id="27" name="TextBox 26"/>
              <xdr:cNvSpPr txBox="1"/>
            </xdr:nvSpPr>
            <xdr:spPr>
              <a:xfrm>
                <a:off x="653143" y="34371642"/>
                <a:ext cx="1374321" cy="40543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IN" sz="2000" b="1"/>
                  <a:t>Tower A1</a:t>
                </a:r>
              </a:p>
            </xdr:txBody>
          </xdr:sp>
          <xdr:sp macro="" textlink="">
            <xdr:nvSpPr>
              <xdr:cNvPr id="45" name="TextBox 44"/>
              <xdr:cNvSpPr txBox="1"/>
            </xdr:nvSpPr>
            <xdr:spPr>
              <a:xfrm>
                <a:off x="2286000" y="34236251"/>
                <a:ext cx="1374321" cy="40543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IN" sz="2000" b="1"/>
                  <a:t>Tower A2</a:t>
                </a:r>
              </a:p>
            </xdr:txBody>
          </xdr:sp>
        </xdr:grpSp>
        <xdr:sp macro="" textlink="">
          <xdr:nvSpPr>
            <xdr:cNvPr id="46" name="TextBox 45"/>
            <xdr:cNvSpPr txBox="1"/>
          </xdr:nvSpPr>
          <xdr:spPr>
            <a:xfrm>
              <a:off x="3946071" y="34059358"/>
              <a:ext cx="1687286" cy="40543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IN" sz="2000" b="1">
                  <a:solidFill>
                    <a:srgbClr val="FF0000"/>
                  </a:solidFill>
                </a:rPr>
                <a:t>Rehab</a:t>
              </a:r>
              <a:r>
                <a:rPr lang="en-IN" sz="2000" b="1" baseline="0">
                  <a:solidFill>
                    <a:srgbClr val="FF0000"/>
                  </a:solidFill>
                </a:rPr>
                <a:t> Tower</a:t>
              </a:r>
              <a:endParaRPr lang="en-IN" sz="2000" b="1">
                <a:solidFill>
                  <a:srgbClr val="FF0000"/>
                </a:solidFill>
              </a:endParaRPr>
            </a:p>
          </xdr:txBody>
        </xdr:sp>
      </xdr:grpSp>
      <xdr:sp macro="" textlink="">
        <xdr:nvSpPr>
          <xdr:cNvPr id="47" name="TextBox 46"/>
          <xdr:cNvSpPr txBox="1"/>
        </xdr:nvSpPr>
        <xdr:spPr>
          <a:xfrm>
            <a:off x="1238249" y="33950501"/>
            <a:ext cx="1687286" cy="40543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IN" sz="2000" b="1" baseline="0">
                <a:solidFill>
                  <a:srgbClr val="FF0000"/>
                </a:solidFill>
              </a:rPr>
              <a:t>Sale Tower</a:t>
            </a:r>
            <a:endParaRPr lang="en-IN" sz="2000" b="1">
              <a:solidFill>
                <a:srgbClr val="FF0000"/>
              </a:solidFill>
            </a:endParaRPr>
          </a:p>
        </xdr:txBody>
      </xdr:sp>
    </xdr:grpSp>
    <xdr:clientData/>
  </xdr:twoCellAnchor>
  <xdr:twoCellAnchor>
    <xdr:from>
      <xdr:col>0</xdr:col>
      <xdr:colOff>776941</xdr:colOff>
      <xdr:row>166</xdr:row>
      <xdr:rowOff>186765</xdr:rowOff>
    </xdr:from>
    <xdr:to>
      <xdr:col>7</xdr:col>
      <xdr:colOff>516635</xdr:colOff>
      <xdr:row>196</xdr:row>
      <xdr:rowOff>99693</xdr:rowOff>
    </xdr:to>
    <xdr:grpSp>
      <xdr:nvGrpSpPr>
        <xdr:cNvPr id="21" name="Group 20"/>
        <xdr:cNvGrpSpPr/>
      </xdr:nvGrpSpPr>
      <xdr:grpSpPr>
        <a:xfrm>
          <a:off x="776941" y="27663589"/>
          <a:ext cx="8293518" cy="7757045"/>
          <a:chOff x="776941" y="27663589"/>
          <a:chExt cx="8293518" cy="7757045"/>
        </a:xfrm>
      </xdr:grpSpPr>
      <xdr:pic>
        <xdr:nvPicPr>
          <xdr:cNvPr id="37" name="Picture 36"/>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a:ext>
            </a:extLst>
          </a:blip>
          <a:stretch>
            <a:fillRect/>
          </a:stretch>
        </xdr:blipFill>
        <xdr:spPr>
          <a:xfrm>
            <a:off x="5726134" y="33260634"/>
            <a:ext cx="1618313" cy="2160000"/>
          </a:xfrm>
          <a:prstGeom prst="rect">
            <a:avLst/>
          </a:prstGeom>
          <a:ln>
            <a:solidFill>
              <a:schemeClr val="tx1"/>
            </a:solidFill>
          </a:ln>
        </xdr:spPr>
      </xdr:pic>
      <xdr:pic>
        <xdr:nvPicPr>
          <xdr:cNvPr id="49" name="Picture 48"/>
          <xdr:cNvPicPr>
            <a:picLocks noChangeAspect="1"/>
          </xdr:cNvPicPr>
        </xdr:nvPicPr>
        <xdr:blipFill>
          <a:blip xmlns:r="http://schemas.openxmlformats.org/officeDocument/2006/relationships" r:embed="rId11"/>
          <a:stretch>
            <a:fillRect/>
          </a:stretch>
        </xdr:blipFill>
        <xdr:spPr>
          <a:xfrm>
            <a:off x="776941" y="27663589"/>
            <a:ext cx="4045783" cy="5400000"/>
          </a:xfrm>
          <a:prstGeom prst="rect">
            <a:avLst/>
          </a:prstGeom>
          <a:ln>
            <a:solidFill>
              <a:schemeClr val="tx1"/>
            </a:solidFill>
          </a:ln>
        </xdr:spPr>
      </xdr:pic>
      <xdr:pic>
        <xdr:nvPicPr>
          <xdr:cNvPr id="50" name="Picture 49"/>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a:ext>
            </a:extLst>
          </a:blip>
          <a:stretch>
            <a:fillRect/>
          </a:stretch>
        </xdr:blipFill>
        <xdr:spPr>
          <a:xfrm>
            <a:off x="2646849" y="33260634"/>
            <a:ext cx="2877333" cy="2160000"/>
          </a:xfrm>
          <a:prstGeom prst="rect">
            <a:avLst/>
          </a:prstGeom>
          <a:ln>
            <a:solidFill>
              <a:schemeClr val="tx1"/>
            </a:solidFill>
          </a:ln>
        </xdr:spPr>
      </xdr:pic>
      <xdr:pic>
        <xdr:nvPicPr>
          <xdr:cNvPr id="51" name="Picture 50"/>
          <xdr:cNvPicPr>
            <a:picLocks noChangeAspect="1"/>
          </xdr:cNvPicPr>
        </xdr:nvPicPr>
        <xdr:blipFill>
          <a:blip xmlns:r="http://schemas.openxmlformats.org/officeDocument/2006/relationships" r:embed="rId13"/>
          <a:stretch>
            <a:fillRect/>
          </a:stretch>
        </xdr:blipFill>
        <xdr:spPr>
          <a:xfrm>
            <a:off x="5024676" y="27663589"/>
            <a:ext cx="4045783" cy="5400000"/>
          </a:xfrm>
          <a:prstGeom prst="rect">
            <a:avLst/>
          </a:prstGeom>
          <a:ln>
            <a:solidFill>
              <a:schemeClr val="tx1"/>
            </a:solidFill>
          </a:ln>
        </xdr:spPr>
      </xdr:pic>
      <xdr:sp macro="" textlink="">
        <xdr:nvSpPr>
          <xdr:cNvPr id="52" name="TextBox 51"/>
          <xdr:cNvSpPr txBox="1"/>
        </xdr:nvSpPr>
        <xdr:spPr>
          <a:xfrm>
            <a:off x="5009735" y="28261236"/>
            <a:ext cx="1470955" cy="4101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IN" sz="2000" b="1"/>
              <a:t>Tower A1</a:t>
            </a:r>
          </a:p>
        </xdr:txBody>
      </xdr:sp>
      <xdr:sp macro="" textlink="">
        <xdr:nvSpPr>
          <xdr:cNvPr id="53" name="TextBox 52"/>
          <xdr:cNvSpPr txBox="1"/>
        </xdr:nvSpPr>
        <xdr:spPr>
          <a:xfrm>
            <a:off x="6481440" y="28052060"/>
            <a:ext cx="1470955" cy="4101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IN" sz="2000" b="1"/>
              <a:t>Tower A2</a:t>
            </a:r>
          </a:p>
        </xdr:txBody>
      </xdr:sp>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maps.app.goo.gl/JwuXtzKtRxs9hXtG8" TargetMode="External"/><Relationship Id="rId6" Type="http://schemas.openxmlformats.org/officeDocument/2006/relationships/comments" Target="../comments1.xml"/><Relationship Id="rId5" Type="http://schemas.openxmlformats.org/officeDocument/2006/relationships/vmlDrawing" Target="../drawings/vmlDrawing2.vml"/><Relationship Id="rId4"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XFC298"/>
  <sheetViews>
    <sheetView tabSelected="1" view="pageBreakPreview" topLeftCell="A235" zoomScale="85" zoomScaleNormal="85" zoomScaleSheetLayoutView="85" zoomScalePageLayoutView="70" workbookViewId="0">
      <selection activeCell="I281" sqref="I281"/>
    </sheetView>
  </sheetViews>
  <sheetFormatPr defaultColWidth="9.1796875" defaultRowHeight="17.149999999999999" customHeight="1" x14ac:dyDescent="0.35"/>
  <cols>
    <col min="1" max="5" width="17.54296875" style="1" customWidth="1"/>
    <col min="6" max="6" width="17.1796875" style="1" customWidth="1"/>
    <col min="7" max="7" width="17.54296875" style="1" customWidth="1"/>
    <col min="8" max="8" width="19.1796875" style="4" customWidth="1"/>
    <col min="9" max="9" width="33.81640625" style="1" customWidth="1"/>
    <col min="10" max="10" width="12" style="1" customWidth="1"/>
    <col min="11" max="19" width="9.1796875" style="1"/>
    <col min="20" max="22" width="0" style="1" hidden="1" customWidth="1"/>
    <col min="23" max="25" width="9.1796875" style="1"/>
    <col min="26" max="26" width="7.81640625" style="1" customWidth="1"/>
    <col min="27" max="16384" width="9.1796875" style="1"/>
  </cols>
  <sheetData>
    <row r="1" spans="1:11" ht="20.5" x14ac:dyDescent="0.35">
      <c r="A1" s="74" t="s">
        <v>37</v>
      </c>
      <c r="B1" s="75"/>
      <c r="C1" s="75"/>
      <c r="D1" s="75"/>
      <c r="E1" s="75"/>
      <c r="F1" s="75"/>
      <c r="G1" s="75"/>
      <c r="H1" s="76"/>
    </row>
    <row r="2" spans="1:11" ht="42" customHeight="1" x14ac:dyDescent="0.35">
      <c r="A2" s="98" t="s">
        <v>10</v>
      </c>
      <c r="B2" s="98"/>
      <c r="C2" s="96" t="s">
        <v>86</v>
      </c>
      <c r="D2" s="96"/>
      <c r="E2" s="98" t="s">
        <v>12</v>
      </c>
      <c r="F2" s="98"/>
      <c r="G2" s="139">
        <v>45840</v>
      </c>
      <c r="H2" s="96"/>
      <c r="J2" s="153"/>
      <c r="K2" s="153"/>
    </row>
    <row r="3" spans="1:11" ht="42.75" customHeight="1" x14ac:dyDescent="0.35">
      <c r="A3" s="98" t="s">
        <v>38</v>
      </c>
      <c r="B3" s="98"/>
      <c r="C3" s="96" t="s">
        <v>304</v>
      </c>
      <c r="D3" s="96"/>
      <c r="E3" s="98" t="s">
        <v>166</v>
      </c>
      <c r="F3" s="98"/>
      <c r="G3" s="139" t="s">
        <v>308</v>
      </c>
      <c r="H3" s="96"/>
    </row>
    <row r="4" spans="1:11" ht="43.5" customHeight="1" x14ac:dyDescent="0.35">
      <c r="A4" s="98" t="s">
        <v>35</v>
      </c>
      <c r="B4" s="98"/>
      <c r="C4" s="96" t="s">
        <v>307</v>
      </c>
      <c r="D4" s="96"/>
      <c r="E4" s="98" t="s">
        <v>32</v>
      </c>
      <c r="F4" s="98"/>
      <c r="G4" s="96" t="str">
        <f ca="1">TEXT(TODAY(),"DD/MM/YYYY")</f>
        <v>06/07/2025</v>
      </c>
      <c r="H4" s="96"/>
    </row>
    <row r="5" spans="1:11" ht="20.5" x14ac:dyDescent="0.35">
      <c r="A5" s="119" t="s">
        <v>39</v>
      </c>
      <c r="B5" s="119"/>
      <c r="C5" s="119"/>
      <c r="D5" s="119"/>
      <c r="E5" s="119"/>
      <c r="F5" s="119"/>
      <c r="G5" s="119"/>
      <c r="H5" s="119"/>
    </row>
    <row r="6" spans="1:11" ht="43.5" customHeight="1" x14ac:dyDescent="0.35">
      <c r="A6" s="98" t="s">
        <v>28</v>
      </c>
      <c r="B6" s="98"/>
      <c r="C6" s="96" t="s">
        <v>92</v>
      </c>
      <c r="D6" s="96"/>
      <c r="E6" s="98" t="s">
        <v>34</v>
      </c>
      <c r="F6" s="98"/>
      <c r="G6" s="113" t="s">
        <v>261</v>
      </c>
      <c r="H6" s="113"/>
    </row>
    <row r="7" spans="1:11" ht="23.25" customHeight="1" x14ac:dyDescent="0.35">
      <c r="A7" s="98" t="s">
        <v>41</v>
      </c>
      <c r="B7" s="98"/>
      <c r="C7" s="96" t="s">
        <v>264</v>
      </c>
      <c r="D7" s="96"/>
      <c r="E7" s="98" t="s">
        <v>42</v>
      </c>
      <c r="F7" s="98"/>
      <c r="G7" s="96" t="s">
        <v>264</v>
      </c>
      <c r="H7" s="96"/>
    </row>
    <row r="8" spans="1:11" ht="42" customHeight="1" x14ac:dyDescent="0.35">
      <c r="A8" s="98" t="s">
        <v>43</v>
      </c>
      <c r="B8" s="98"/>
      <c r="C8" s="96" t="s">
        <v>274</v>
      </c>
      <c r="D8" s="96"/>
      <c r="E8" s="96"/>
      <c r="F8" s="96"/>
      <c r="G8" s="96"/>
      <c r="H8" s="96"/>
    </row>
    <row r="9" spans="1:11" ht="45" hidden="1" customHeight="1" x14ac:dyDescent="0.35">
      <c r="A9" s="121" t="s">
        <v>157</v>
      </c>
      <c r="B9" s="34" t="s">
        <v>40</v>
      </c>
      <c r="C9" s="96" t="s">
        <v>170</v>
      </c>
      <c r="D9" s="96"/>
      <c r="E9" s="96"/>
      <c r="F9" s="96"/>
      <c r="G9" s="96"/>
      <c r="H9" s="96"/>
    </row>
    <row r="10" spans="1:11" ht="81.75" customHeight="1" x14ac:dyDescent="0.35">
      <c r="A10" s="121"/>
      <c r="B10" s="34" t="s">
        <v>11</v>
      </c>
      <c r="C10" s="96" t="s">
        <v>266</v>
      </c>
      <c r="D10" s="96"/>
      <c r="E10" s="96"/>
      <c r="F10" s="96"/>
      <c r="G10" s="96"/>
      <c r="H10" s="96"/>
    </row>
    <row r="11" spans="1:11" ht="84.75" customHeight="1" x14ac:dyDescent="0.35">
      <c r="A11" s="121"/>
      <c r="B11" s="34" t="s">
        <v>5</v>
      </c>
      <c r="C11" s="96" t="s">
        <v>266</v>
      </c>
      <c r="D11" s="96"/>
      <c r="E11" s="96"/>
      <c r="F11" s="96"/>
      <c r="G11" s="96"/>
      <c r="H11" s="96"/>
    </row>
    <row r="12" spans="1:11" ht="40.5" hidden="1" customHeight="1" x14ac:dyDescent="0.35">
      <c r="A12" s="98" t="s">
        <v>33</v>
      </c>
      <c r="B12" s="98"/>
      <c r="C12" s="114" t="s">
        <v>167</v>
      </c>
      <c r="D12" s="114"/>
      <c r="E12" s="114"/>
      <c r="F12" s="114"/>
      <c r="G12" s="114"/>
      <c r="H12" s="114"/>
    </row>
    <row r="13" spans="1:11" ht="20.149999999999999" customHeight="1" x14ac:dyDescent="0.35">
      <c r="A13" s="119" t="s">
        <v>44</v>
      </c>
      <c r="B13" s="119"/>
      <c r="C13" s="119"/>
      <c r="D13" s="119"/>
      <c r="E13" s="119"/>
      <c r="F13" s="119"/>
      <c r="G13" s="119"/>
      <c r="H13" s="119"/>
    </row>
    <row r="14" spans="1:11" ht="41.25" customHeight="1" x14ac:dyDescent="0.35">
      <c r="A14" s="98" t="s">
        <v>26</v>
      </c>
      <c r="B14" s="98" t="s">
        <v>4</v>
      </c>
      <c r="C14" s="96" t="s">
        <v>87</v>
      </c>
      <c r="D14" s="96"/>
      <c r="E14" s="98" t="s">
        <v>45</v>
      </c>
      <c r="F14" s="98" t="s">
        <v>4</v>
      </c>
      <c r="G14" s="96" t="s">
        <v>267</v>
      </c>
      <c r="H14" s="96"/>
    </row>
    <row r="15" spans="1:11" ht="33" customHeight="1" x14ac:dyDescent="0.35">
      <c r="A15" s="98" t="s">
        <v>46</v>
      </c>
      <c r="B15" s="98" t="s">
        <v>4</v>
      </c>
      <c r="C15" s="96" t="s">
        <v>268</v>
      </c>
      <c r="D15" s="96"/>
      <c r="E15" s="98" t="s">
        <v>47</v>
      </c>
      <c r="F15" s="98" t="s">
        <v>4</v>
      </c>
      <c r="G15" s="139">
        <v>47117</v>
      </c>
      <c r="H15" s="96"/>
    </row>
    <row r="16" spans="1:11" ht="41.25" hidden="1" customHeight="1" x14ac:dyDescent="0.35">
      <c r="A16" s="98" t="s">
        <v>48</v>
      </c>
      <c r="B16" s="98" t="s">
        <v>4</v>
      </c>
      <c r="C16" s="96"/>
      <c r="D16" s="96"/>
      <c r="E16" s="98" t="s">
        <v>49</v>
      </c>
      <c r="F16" s="98" t="s">
        <v>4</v>
      </c>
      <c r="G16" s="138"/>
      <c r="H16" s="96"/>
    </row>
    <row r="17" spans="1:8" ht="41.25" customHeight="1" x14ac:dyDescent="0.35">
      <c r="A17" s="98" t="s">
        <v>50</v>
      </c>
      <c r="B17" s="98" t="s">
        <v>4</v>
      </c>
      <c r="C17" s="139">
        <v>47117</v>
      </c>
      <c r="D17" s="96"/>
      <c r="E17" s="98" t="s">
        <v>51</v>
      </c>
      <c r="F17" s="98" t="s">
        <v>4</v>
      </c>
      <c r="G17" s="96" t="s">
        <v>269</v>
      </c>
      <c r="H17" s="96"/>
    </row>
    <row r="18" spans="1:8" ht="41.25" hidden="1" customHeight="1" x14ac:dyDescent="0.35">
      <c r="A18" s="98" t="s">
        <v>52</v>
      </c>
      <c r="B18" s="98" t="s">
        <v>4</v>
      </c>
      <c r="C18" s="96" t="str">
        <f>IF(AND(ISNUMBER(SEARCH("Flat",G21)),ISNUMBER(SEARCH("Shop",G21)),ISNUMBER(SEARCH("Office",G21))),"Residential + Commercial",IF(AND(ISNUMBER(SEARCH("Flat",G21)),ISNUMBER(SEARCH("Shop",G21))),"Residential + Commercial",IF(AND(ISNUMBER(SEARCH("Flat",G21)),ISNUMBER(SEARCH("Office",G21))),"Residential + Commercial",IF(AND(ISNUMBER(SEARCH("Shop",G21)),ISNUMBER(SEARCH("Office",G21))),"Commercial",IF(ISNUMBER(SEARCH("Shop",G21)),"Commercial",IF(ISNUMBER(SEARCH("Office",G21)),"Commercial",IF(ISNUMBER(SEARCH("Flat",G21)),"Residential")))))))</f>
        <v>Residential + Commercial</v>
      </c>
      <c r="D18" s="96"/>
      <c r="E18" s="98" t="s">
        <v>95</v>
      </c>
      <c r="F18" s="98" t="s">
        <v>4</v>
      </c>
      <c r="G18" s="96"/>
      <c r="H18" s="96"/>
    </row>
    <row r="19" spans="1:8" ht="41.25" hidden="1" customHeight="1" x14ac:dyDescent="0.35">
      <c r="A19" s="98" t="s">
        <v>53</v>
      </c>
      <c r="B19" s="98" t="s">
        <v>4</v>
      </c>
      <c r="C19" s="96"/>
      <c r="D19" s="96"/>
      <c r="E19" s="98" t="s">
        <v>256</v>
      </c>
      <c r="F19" s="98" t="s">
        <v>4</v>
      </c>
      <c r="G19" s="96"/>
      <c r="H19" s="96"/>
    </row>
    <row r="20" spans="1:8" ht="41.25" hidden="1" customHeight="1" x14ac:dyDescent="0.35">
      <c r="A20" s="98" t="s">
        <v>93</v>
      </c>
      <c r="B20" s="98" t="s">
        <v>4</v>
      </c>
      <c r="C20" s="96"/>
      <c r="D20" s="96"/>
      <c r="E20" s="98" t="s">
        <v>94</v>
      </c>
      <c r="F20" s="98" t="s">
        <v>4</v>
      </c>
      <c r="G20" s="96"/>
      <c r="H20" s="96"/>
    </row>
    <row r="21" spans="1:8" ht="41.25" hidden="1" customHeight="1" x14ac:dyDescent="0.35">
      <c r="A21" s="98" t="s">
        <v>55</v>
      </c>
      <c r="B21" s="98" t="s">
        <v>4</v>
      </c>
      <c r="C21" s="96" t="s">
        <v>257</v>
      </c>
      <c r="D21" s="96"/>
      <c r="E21" s="98" t="s">
        <v>54</v>
      </c>
      <c r="F21" s="98" t="s">
        <v>4</v>
      </c>
      <c r="G21" s="96" t="s">
        <v>172</v>
      </c>
      <c r="H21" s="96"/>
    </row>
    <row r="22" spans="1:8" ht="33.75" customHeight="1" x14ac:dyDescent="0.35">
      <c r="A22" s="98" t="s">
        <v>173</v>
      </c>
      <c r="B22" s="98" t="s">
        <v>4</v>
      </c>
      <c r="C22" s="96" t="s">
        <v>270</v>
      </c>
      <c r="D22" s="96"/>
      <c r="E22" s="98" t="s">
        <v>174</v>
      </c>
      <c r="F22" s="98" t="s">
        <v>4</v>
      </c>
      <c r="G22" s="96" t="s">
        <v>271</v>
      </c>
      <c r="H22" s="96"/>
    </row>
    <row r="23" spans="1:8" ht="38.25" customHeight="1" x14ac:dyDescent="0.35">
      <c r="A23" s="98" t="s">
        <v>169</v>
      </c>
      <c r="B23" s="98" t="s">
        <v>4</v>
      </c>
      <c r="C23" s="140" t="s">
        <v>272</v>
      </c>
      <c r="D23" s="141"/>
      <c r="E23" s="141"/>
      <c r="F23" s="141"/>
      <c r="G23" s="141"/>
      <c r="H23" s="141"/>
    </row>
    <row r="24" spans="1:8" ht="129.75" hidden="1" customHeight="1" x14ac:dyDescent="0.35">
      <c r="A24" s="98" t="s">
        <v>24</v>
      </c>
      <c r="B24" s="98" t="s">
        <v>4</v>
      </c>
      <c r="C24" s="114" t="s">
        <v>96</v>
      </c>
      <c r="D24" s="114"/>
      <c r="E24" s="114"/>
      <c r="F24" s="114"/>
      <c r="G24" s="114"/>
      <c r="H24" s="114"/>
    </row>
    <row r="25" spans="1:8" ht="24" customHeight="1" x14ac:dyDescent="0.35">
      <c r="A25" s="119" t="s">
        <v>20</v>
      </c>
      <c r="B25" s="119"/>
      <c r="C25" s="119"/>
      <c r="D25" s="119"/>
      <c r="E25" s="119"/>
      <c r="F25" s="119"/>
      <c r="G25" s="119"/>
      <c r="H25" s="119"/>
    </row>
    <row r="26" spans="1:8" ht="43.5" customHeight="1" x14ac:dyDescent="0.35">
      <c r="A26" s="98" t="s">
        <v>25</v>
      </c>
      <c r="B26" s="98" t="s">
        <v>4</v>
      </c>
      <c r="C26" s="113" t="str">
        <f>IF(AND(G26="Upper"),"Developed","Developing")</f>
        <v>Developing</v>
      </c>
      <c r="D26" s="113"/>
      <c r="E26" s="97" t="s">
        <v>13</v>
      </c>
      <c r="F26" s="97" t="s">
        <v>4</v>
      </c>
      <c r="G26" s="113" t="s">
        <v>175</v>
      </c>
      <c r="H26" s="113"/>
    </row>
    <row r="27" spans="1:8" ht="43.5" hidden="1" customHeight="1" x14ac:dyDescent="0.35">
      <c r="A27" s="98" t="s">
        <v>14</v>
      </c>
      <c r="B27" s="98" t="s">
        <v>4</v>
      </c>
      <c r="C27" s="113" t="s">
        <v>100</v>
      </c>
      <c r="D27" s="113"/>
      <c r="E27" s="97" t="s">
        <v>158</v>
      </c>
      <c r="F27" s="97" t="s">
        <v>4</v>
      </c>
      <c r="G27" s="113" t="s">
        <v>258</v>
      </c>
      <c r="H27" s="113"/>
    </row>
    <row r="28" spans="1:8" ht="43.5" customHeight="1" x14ac:dyDescent="0.35">
      <c r="A28" s="98" t="s">
        <v>262</v>
      </c>
      <c r="B28" s="98" t="s">
        <v>4</v>
      </c>
      <c r="C28" s="113" t="s">
        <v>265</v>
      </c>
      <c r="D28" s="113"/>
      <c r="E28" s="97" t="s">
        <v>16</v>
      </c>
      <c r="F28" s="97" t="s">
        <v>4</v>
      </c>
      <c r="G28" s="113" t="s">
        <v>273</v>
      </c>
      <c r="H28" s="113"/>
    </row>
    <row r="29" spans="1:8" ht="43.5" hidden="1" customHeight="1" x14ac:dyDescent="0.35">
      <c r="A29" s="98" t="s">
        <v>110</v>
      </c>
      <c r="B29" s="98" t="s">
        <v>4</v>
      </c>
      <c r="C29" s="114" t="s">
        <v>111</v>
      </c>
      <c r="D29" s="114"/>
      <c r="E29" s="98" t="s">
        <v>112</v>
      </c>
      <c r="F29" s="98" t="s">
        <v>4</v>
      </c>
      <c r="G29" s="114" t="s">
        <v>113</v>
      </c>
      <c r="H29" s="114"/>
    </row>
    <row r="30" spans="1:8" ht="84" hidden="1" customHeight="1" x14ac:dyDescent="0.35">
      <c r="A30" s="98" t="s">
        <v>17</v>
      </c>
      <c r="B30" s="98" t="s">
        <v>4</v>
      </c>
      <c r="C30" s="114" t="s">
        <v>108</v>
      </c>
      <c r="D30" s="114"/>
      <c r="E30" s="98" t="s">
        <v>15</v>
      </c>
      <c r="F30" s="98" t="s">
        <v>4</v>
      </c>
      <c r="G30" s="114" t="s">
        <v>99</v>
      </c>
      <c r="H30" s="114"/>
    </row>
    <row r="31" spans="1:8" ht="20.5" hidden="1" x14ac:dyDescent="0.35">
      <c r="A31" s="98" t="s">
        <v>118</v>
      </c>
      <c r="B31" s="98" t="s">
        <v>4</v>
      </c>
      <c r="C31" s="96" t="s">
        <v>119</v>
      </c>
      <c r="D31" s="96"/>
      <c r="E31" s="98" t="s">
        <v>120</v>
      </c>
      <c r="F31" s="98" t="s">
        <v>4</v>
      </c>
      <c r="G31" s="96" t="s">
        <v>119</v>
      </c>
      <c r="H31" s="96"/>
    </row>
    <row r="32" spans="1:8" ht="21.75" hidden="1" customHeight="1" x14ac:dyDescent="0.35">
      <c r="A32" s="98" t="s">
        <v>121</v>
      </c>
      <c r="B32" s="98" t="s">
        <v>4</v>
      </c>
      <c r="C32" s="96" t="s">
        <v>119</v>
      </c>
      <c r="D32" s="96"/>
      <c r="E32" s="96"/>
      <c r="F32" s="96"/>
      <c r="G32" s="96"/>
      <c r="H32" s="96"/>
    </row>
    <row r="33" spans="1:15" ht="20.5" hidden="1" x14ac:dyDescent="0.35">
      <c r="A33" s="142" t="s">
        <v>36</v>
      </c>
      <c r="B33" s="142"/>
      <c r="C33" s="142"/>
      <c r="D33" s="142"/>
      <c r="E33" s="142"/>
      <c r="F33" s="142"/>
      <c r="G33" s="142"/>
      <c r="H33" s="142"/>
    </row>
    <row r="34" spans="1:15" ht="43.5" hidden="1" customHeight="1" x14ac:dyDescent="0.35">
      <c r="A34" s="98" t="s">
        <v>18</v>
      </c>
      <c r="B34" s="98"/>
      <c r="C34" s="96" t="s">
        <v>101</v>
      </c>
      <c r="D34" s="96"/>
      <c r="E34" s="98" t="s">
        <v>19</v>
      </c>
      <c r="F34" s="98" t="s">
        <v>4</v>
      </c>
      <c r="G34" s="96" t="s">
        <v>102</v>
      </c>
      <c r="H34" s="96"/>
    </row>
    <row r="35" spans="1:15" ht="43.5" hidden="1" customHeight="1" x14ac:dyDescent="0.35">
      <c r="A35" s="98" t="s">
        <v>22</v>
      </c>
      <c r="B35" s="98"/>
      <c r="C35" s="96" t="s">
        <v>102</v>
      </c>
      <c r="D35" s="96"/>
      <c r="E35" s="98" t="s">
        <v>31</v>
      </c>
      <c r="F35" s="98" t="s">
        <v>4</v>
      </c>
      <c r="G35" s="114" t="s">
        <v>102</v>
      </c>
      <c r="H35" s="114"/>
    </row>
    <row r="36" spans="1:15" ht="20.5" hidden="1" x14ac:dyDescent="0.35">
      <c r="A36" s="98" t="s">
        <v>30</v>
      </c>
      <c r="B36" s="98"/>
      <c r="C36" s="96" t="s">
        <v>103</v>
      </c>
      <c r="D36" s="96"/>
      <c r="E36" s="98" t="s">
        <v>21</v>
      </c>
      <c r="F36" s="98" t="s">
        <v>4</v>
      </c>
      <c r="G36" s="96" t="s">
        <v>104</v>
      </c>
      <c r="H36" s="96"/>
    </row>
    <row r="37" spans="1:15" ht="20.5" x14ac:dyDescent="0.35">
      <c r="A37" s="119" t="s">
        <v>0</v>
      </c>
      <c r="B37" s="119"/>
      <c r="C37" s="119"/>
      <c r="D37" s="119"/>
      <c r="E37" s="119"/>
      <c r="F37" s="119"/>
      <c r="G37" s="119"/>
      <c r="H37" s="119"/>
    </row>
    <row r="38" spans="1:15" ht="20.5" x14ac:dyDescent="0.35">
      <c r="A38" s="115" t="s">
        <v>0</v>
      </c>
      <c r="B38" s="115"/>
      <c r="C38" s="115" t="s">
        <v>240</v>
      </c>
      <c r="D38" s="115"/>
      <c r="E38" s="115"/>
      <c r="F38" s="115" t="s">
        <v>7</v>
      </c>
      <c r="G38" s="115"/>
      <c r="H38" s="115"/>
      <c r="J38" s="154" t="s">
        <v>1</v>
      </c>
      <c r="K38" s="155"/>
      <c r="L38" s="2" t="s">
        <v>6</v>
      </c>
      <c r="M38" s="154" t="s">
        <v>2</v>
      </c>
      <c r="N38" s="155"/>
      <c r="O38" s="2" t="s">
        <v>3</v>
      </c>
    </row>
    <row r="39" spans="1:15" ht="20.5" x14ac:dyDescent="0.35">
      <c r="A39" s="121" t="s">
        <v>2</v>
      </c>
      <c r="B39" s="121"/>
      <c r="C39" s="117" t="s">
        <v>277</v>
      </c>
      <c r="D39" s="117"/>
      <c r="E39" s="117"/>
      <c r="F39" s="117" t="s">
        <v>278</v>
      </c>
      <c r="G39" s="117"/>
      <c r="H39" s="117"/>
    </row>
    <row r="40" spans="1:15" ht="20.5" x14ac:dyDescent="0.35">
      <c r="A40" s="121" t="s">
        <v>3</v>
      </c>
      <c r="B40" s="121"/>
      <c r="C40" s="117" t="s">
        <v>276</v>
      </c>
      <c r="D40" s="117"/>
      <c r="E40" s="117"/>
      <c r="F40" s="117" t="s">
        <v>280</v>
      </c>
      <c r="G40" s="117"/>
      <c r="H40" s="117"/>
    </row>
    <row r="41" spans="1:15" ht="20.5" x14ac:dyDescent="0.35">
      <c r="A41" s="121" t="s">
        <v>1</v>
      </c>
      <c r="B41" s="121"/>
      <c r="C41" s="117" t="s">
        <v>275</v>
      </c>
      <c r="D41" s="117"/>
      <c r="E41" s="117"/>
      <c r="F41" s="117" t="s">
        <v>279</v>
      </c>
      <c r="G41" s="117"/>
      <c r="H41" s="117"/>
    </row>
    <row r="42" spans="1:15" ht="20.5" x14ac:dyDescent="0.35">
      <c r="A42" s="121" t="s">
        <v>6</v>
      </c>
      <c r="B42" s="121"/>
      <c r="C42" s="117" t="s">
        <v>277</v>
      </c>
      <c r="D42" s="117"/>
      <c r="E42" s="117"/>
      <c r="F42" s="117" t="s">
        <v>277</v>
      </c>
      <c r="G42" s="117"/>
      <c r="H42" s="117"/>
    </row>
    <row r="43" spans="1:15" ht="20.5" x14ac:dyDescent="0.35">
      <c r="A43" s="98" t="s">
        <v>241</v>
      </c>
      <c r="B43" s="98"/>
      <c r="C43" s="96" t="s">
        <v>98</v>
      </c>
      <c r="D43" s="96"/>
      <c r="E43" s="96"/>
      <c r="F43" s="96"/>
      <c r="G43" s="96"/>
      <c r="H43" s="96"/>
    </row>
    <row r="44" spans="1:15" ht="20.5" x14ac:dyDescent="0.35">
      <c r="A44" s="119" t="s">
        <v>56</v>
      </c>
      <c r="B44" s="119"/>
      <c r="C44" s="119"/>
      <c r="D44" s="119"/>
      <c r="E44" s="119"/>
      <c r="F44" s="119"/>
      <c r="G44" s="119"/>
      <c r="H44" s="119"/>
    </row>
    <row r="45" spans="1:15" ht="21" customHeight="1" x14ac:dyDescent="0.35">
      <c r="A45" s="115" t="s">
        <v>57</v>
      </c>
      <c r="B45" s="115"/>
      <c r="C45" s="2" t="s">
        <v>58</v>
      </c>
      <c r="D45" s="115" t="s">
        <v>156</v>
      </c>
      <c r="E45" s="115"/>
      <c r="F45" s="115"/>
      <c r="G45" s="115" t="s">
        <v>59</v>
      </c>
      <c r="H45" s="115"/>
    </row>
    <row r="46" spans="1:15" ht="40.5" customHeight="1" x14ac:dyDescent="0.35">
      <c r="A46" s="116" t="s">
        <v>285</v>
      </c>
      <c r="B46" s="116"/>
      <c r="C46" s="33" t="s">
        <v>88</v>
      </c>
      <c r="D46" s="117" t="s">
        <v>289</v>
      </c>
      <c r="E46" s="117"/>
      <c r="F46" s="117"/>
      <c r="G46" s="117" t="s">
        <v>289</v>
      </c>
      <c r="H46" s="117"/>
    </row>
    <row r="47" spans="1:15" ht="40.5" customHeight="1" x14ac:dyDescent="0.35">
      <c r="A47" s="116" t="s">
        <v>286</v>
      </c>
      <c r="B47" s="116"/>
      <c r="C47" s="33" t="s">
        <v>88</v>
      </c>
      <c r="D47" s="117" t="s">
        <v>289</v>
      </c>
      <c r="E47" s="117"/>
      <c r="F47" s="117"/>
      <c r="G47" s="117" t="s">
        <v>289</v>
      </c>
      <c r="H47" s="117"/>
    </row>
    <row r="48" spans="1:15" ht="20.25" hidden="1" customHeight="1" x14ac:dyDescent="0.35">
      <c r="A48" s="116" t="s">
        <v>287</v>
      </c>
      <c r="B48" s="116"/>
      <c r="C48" s="33" t="s">
        <v>88</v>
      </c>
      <c r="D48" s="96"/>
      <c r="E48" s="96"/>
      <c r="F48" s="96"/>
      <c r="G48" s="96"/>
      <c r="H48" s="96"/>
    </row>
    <row r="49" spans="1:10" ht="20.25" hidden="1" customHeight="1" x14ac:dyDescent="0.35">
      <c r="A49" s="116" t="s">
        <v>288</v>
      </c>
      <c r="B49" s="116"/>
      <c r="C49" s="33" t="s">
        <v>88</v>
      </c>
      <c r="D49" s="96"/>
      <c r="E49" s="96"/>
      <c r="F49" s="96"/>
      <c r="G49" s="96"/>
      <c r="H49" s="96"/>
    </row>
    <row r="50" spans="1:10" ht="20.5" x14ac:dyDescent="0.35">
      <c r="A50" s="119" t="s">
        <v>60</v>
      </c>
      <c r="B50" s="119"/>
      <c r="C50" s="119"/>
      <c r="D50" s="119"/>
      <c r="E50" s="119"/>
      <c r="F50" s="119"/>
      <c r="G50" s="119"/>
      <c r="H50" s="119"/>
    </row>
    <row r="51" spans="1:10" ht="42.75" customHeight="1" x14ac:dyDescent="0.35">
      <c r="A51" s="97" t="s">
        <v>61</v>
      </c>
      <c r="B51" s="97" t="s">
        <v>4</v>
      </c>
      <c r="C51" s="113" t="s">
        <v>98</v>
      </c>
      <c r="D51" s="113"/>
      <c r="E51" s="113"/>
      <c r="F51" s="113"/>
      <c r="G51" s="113"/>
      <c r="H51" s="113"/>
    </row>
    <row r="52" spans="1:10" ht="44.25" hidden="1" customHeight="1" x14ac:dyDescent="0.35">
      <c r="A52" s="97" t="s">
        <v>62</v>
      </c>
      <c r="B52" s="97" t="s">
        <v>4</v>
      </c>
      <c r="C52" s="113"/>
      <c r="D52" s="113"/>
      <c r="E52" s="113"/>
      <c r="F52" s="113"/>
      <c r="G52" s="58" t="s">
        <v>242</v>
      </c>
      <c r="H52" s="59"/>
    </row>
    <row r="53" spans="1:10" ht="44.25" hidden="1" customHeight="1" x14ac:dyDescent="0.35">
      <c r="A53" s="97" t="s">
        <v>63</v>
      </c>
      <c r="B53" s="97" t="s">
        <v>4</v>
      </c>
      <c r="C53" s="113"/>
      <c r="D53" s="113"/>
      <c r="E53" s="113"/>
      <c r="F53" s="113"/>
      <c r="G53" s="58" t="s">
        <v>242</v>
      </c>
      <c r="H53" s="59"/>
    </row>
    <row r="54" spans="1:10" ht="23.25" customHeight="1" x14ac:dyDescent="0.35">
      <c r="A54" s="97" t="s">
        <v>282</v>
      </c>
      <c r="B54" s="97"/>
      <c r="C54" s="113" t="s">
        <v>281</v>
      </c>
      <c r="D54" s="113"/>
      <c r="E54" s="113"/>
      <c r="F54" s="113"/>
      <c r="G54" s="58" t="s">
        <v>242</v>
      </c>
      <c r="H54" s="60">
        <v>45315</v>
      </c>
    </row>
    <row r="55" spans="1:10" ht="83.25" customHeight="1" x14ac:dyDescent="0.35">
      <c r="A55" s="97"/>
      <c r="B55" s="97"/>
      <c r="C55" s="99" t="s">
        <v>283</v>
      </c>
      <c r="D55" s="100"/>
      <c r="E55" s="100"/>
      <c r="F55" s="100"/>
      <c r="G55" s="100"/>
      <c r="H55" s="101"/>
    </row>
    <row r="56" spans="1:10" ht="46.5" hidden="1" customHeight="1" x14ac:dyDescent="0.35">
      <c r="A56" s="98" t="s">
        <v>64</v>
      </c>
      <c r="B56" s="98" t="s">
        <v>4</v>
      </c>
      <c r="C56" s="96"/>
      <c r="D56" s="96"/>
      <c r="E56" s="96"/>
      <c r="F56" s="96"/>
      <c r="G56" s="50" t="s">
        <v>243</v>
      </c>
      <c r="H56" s="35"/>
    </row>
    <row r="57" spans="1:10" ht="45" hidden="1" customHeight="1" x14ac:dyDescent="0.35">
      <c r="A57" s="98" t="s">
        <v>66</v>
      </c>
      <c r="B57" s="98" t="s">
        <v>4</v>
      </c>
      <c r="C57" s="96"/>
      <c r="D57" s="96"/>
      <c r="E57" s="96"/>
      <c r="F57" s="96"/>
      <c r="G57" s="50" t="s">
        <v>243</v>
      </c>
      <c r="H57" s="35"/>
    </row>
    <row r="58" spans="1:10" ht="46.5" hidden="1" customHeight="1" x14ac:dyDescent="0.35">
      <c r="A58" s="98" t="s">
        <v>65</v>
      </c>
      <c r="B58" s="98" t="s">
        <v>4</v>
      </c>
      <c r="C58" s="96"/>
      <c r="D58" s="96"/>
      <c r="E58" s="96"/>
      <c r="F58" s="96"/>
      <c r="G58" s="50" t="s">
        <v>243</v>
      </c>
      <c r="H58" s="35"/>
    </row>
    <row r="59" spans="1:10" ht="45" hidden="1" customHeight="1" x14ac:dyDescent="0.35">
      <c r="A59" s="98" t="s">
        <v>67</v>
      </c>
      <c r="B59" s="98" t="s">
        <v>4</v>
      </c>
      <c r="C59" s="96"/>
      <c r="D59" s="96"/>
      <c r="E59" s="96"/>
      <c r="F59" s="96"/>
      <c r="G59" s="50" t="s">
        <v>243</v>
      </c>
      <c r="H59" s="35"/>
    </row>
    <row r="60" spans="1:10" ht="21" thickBot="1" x14ac:dyDescent="0.4">
      <c r="A60" s="78" t="s">
        <v>68</v>
      </c>
      <c r="B60" s="78"/>
      <c r="C60" s="78"/>
      <c r="D60" s="78"/>
      <c r="E60" s="78"/>
      <c r="F60" s="78"/>
      <c r="G60" s="78"/>
      <c r="H60" s="78"/>
    </row>
    <row r="61" spans="1:10" ht="20.25" customHeight="1" x14ac:dyDescent="0.45">
      <c r="A61" s="79" t="s">
        <v>305</v>
      </c>
      <c r="B61" s="79"/>
      <c r="C61" s="79"/>
      <c r="D61" s="64" t="s">
        <v>122</v>
      </c>
      <c r="E61" s="80" t="s">
        <v>106</v>
      </c>
      <c r="F61" s="80"/>
      <c r="G61" s="64" t="s">
        <v>123</v>
      </c>
      <c r="H61" s="64" t="s">
        <v>124</v>
      </c>
      <c r="I61" s="15" t="str">
        <f ca="1">(IF(E64&gt;99%,"All work completed. Please provide OC.",IF(E64&gt;89.8%,"Plinth, RCC, Brick, Plaster, Flooring, Wooden, Plumbing, Electrification, etc., work Completed. Finishing work is in process.",IF(E64&lt;94%,(IF(C64=0,"Work not yet Started.",IF(D64=25%,"Piling work in process",IF(D64=50%,"Excavation work in process",IF(D64=100%,"Excavation work Completed. ","0")))&amp;(IF(C65=0%,"",IF(C65=J66,"Footing work is process",IF(C65=J67,"Footing work Completed",IF(C65=J68,"1st Basement Completed",IF(C65=J69,"1st &amp; 2nd Basement Completed",IF(C65=J70,"1st to 3rd Basement Completed",IF(C65=J71,"1st to 4th Basement Completed",IF(C65=J72,"Plinth work is process",IF(C65=J73,"Plinth work completed","0")))))))))))&amp;(IF(C66=(E62+G62+H62),", RCC Slab",IF(C66&gt;0,", RCC upto "&amp;C66&amp;" Slab",""))&amp;(IF(C67=H62,", Brickwork",IF(C67&gt;0,", Brickwork upto "&amp;C67&amp;" Floor",""))&amp;(IF(C68=H62,", Internal Plaster",IF(C68&gt;0,", Internal Plaster upto "&amp;C68&amp;" Floor",""))&amp;(IF(C69=H62,", External Plaster",IF(C69&gt;0,", External Plaster upto "&amp;C69&amp;" Floor",""))&amp;(IF(C70=H62,", External Plumbing, Elevation and Waterproofing",IF(C70&gt;0,", External Plumbing, Elevation and Waterproofing upto "&amp;C70&amp;" Floor",""))&amp;(IF(C71=H62,", Flooring &amp; Fitting",IF(C71&gt;0,", Flooring &amp; Fitting upto "&amp;C71&amp;" Floor",""))&amp;(IF(C72=H62,", Wooden Work",IF(C72&gt;0,", Wooden Work upto "&amp;C72&amp;" Floor",""))&amp;(IF(C73=H62,", Electrical &amp; Sanitary fittings",IF(C73&gt;0,", Electrical &amp; Sanitary fittings upto "&amp;C73&amp;" Floor",""))&amp;(IF(C74&gt;0,", Finishing upto "&amp;C74&amp;" Floor","")&amp;(IF(C66&gt;0.5," Completed",""))))))))))))))))</f>
        <v>Excavation work Completed. Plinth work completed, RCC upto 36 Slab, Brickwork upto 32 Floor, Internal Plaster upto 25.6 Floor, External Plaster upto 25.6 Floor Completed</v>
      </c>
      <c r="J61" s="17"/>
    </row>
    <row r="62" spans="1:10" ht="20.5" x14ac:dyDescent="0.45">
      <c r="A62" s="79"/>
      <c r="B62" s="79"/>
      <c r="C62" s="79"/>
      <c r="D62" s="65">
        <v>1</v>
      </c>
      <c r="E62" s="81">
        <v>1</v>
      </c>
      <c r="F62" s="81"/>
      <c r="G62" s="65">
        <v>3</v>
      </c>
      <c r="H62" s="64">
        <f ca="1">--TRIM(RIGHT(SUBSTITUTE(LEFT(A61,_xlfn.AGGREGATE(16,6,FIND({0,1,2,3,4,5,6,7,8,9},A61,ROW(INDIRECT("1:"&amp;LEN(A61)))),1))," ",REPT(" ",LEN(A61))),LEN(A61)))</f>
        <v>54</v>
      </c>
      <c r="I62" s="16" t="s">
        <v>128</v>
      </c>
      <c r="J62" s="17"/>
    </row>
    <row r="63" spans="1:10" ht="20.25" customHeight="1" x14ac:dyDescent="0.45">
      <c r="A63" s="82" t="s">
        <v>126</v>
      </c>
      <c r="B63" s="82"/>
      <c r="C63" s="66" t="s">
        <v>140</v>
      </c>
      <c r="D63" s="66" t="s">
        <v>141</v>
      </c>
      <c r="E63" s="82" t="s">
        <v>127</v>
      </c>
      <c r="F63" s="82"/>
      <c r="G63" s="28" t="s">
        <v>125</v>
      </c>
      <c r="H63" s="28"/>
      <c r="I63" s="19" t="s">
        <v>142</v>
      </c>
      <c r="J63" s="18">
        <f ca="1">H62*25%</f>
        <v>13.5</v>
      </c>
    </row>
    <row r="64" spans="1:10" ht="20.25" customHeight="1" x14ac:dyDescent="0.45">
      <c r="A64" s="83" t="s">
        <v>143</v>
      </c>
      <c r="B64" s="83"/>
      <c r="C64" s="64">
        <f ca="1">J65</f>
        <v>54</v>
      </c>
      <c r="D64" s="63">
        <f ca="1">((100/H62)*C64)/100</f>
        <v>1</v>
      </c>
      <c r="E64" s="84">
        <f ca="1">(((C64/H62*10)+(C65/H62*15)+(25/(E62+G62+H62)*C66)+(5/(H62)*C67)+(2.5/(H62)*C68)+(2.5/(H62)*C69)+(5/H62*C70)+(10/H62*C71)+(2.5/H62*C72)+(2.5/H62*C73)+(10/H62*C74)+(10/H62*C75))/100)</f>
        <v>0.45850574712643671</v>
      </c>
      <c r="F64" s="85"/>
      <c r="G64" s="83" t="str">
        <f ca="1">I61</f>
        <v>Excavation work Completed. Plinth work completed, RCC upto 36 Slab, Brickwork upto 32 Floor, Internal Plaster upto 25.6 Floor, External Plaster upto 25.6 Floor Completed</v>
      </c>
      <c r="H64" s="83"/>
      <c r="I64" s="19" t="s">
        <v>129</v>
      </c>
      <c r="J64" s="23">
        <f ca="1">H62*50%</f>
        <v>27</v>
      </c>
    </row>
    <row r="65" spans="1:10" ht="20.5" x14ac:dyDescent="0.45">
      <c r="A65" s="83" t="s">
        <v>107</v>
      </c>
      <c r="B65" s="83"/>
      <c r="C65" s="67">
        <f ca="1">J73</f>
        <v>54</v>
      </c>
      <c r="D65" s="63">
        <f ca="1">((100/H62)*C65)/100</f>
        <v>1</v>
      </c>
      <c r="E65" s="86"/>
      <c r="F65" s="87"/>
      <c r="G65" s="83"/>
      <c r="H65" s="83"/>
      <c r="I65" s="19" t="s">
        <v>130</v>
      </c>
      <c r="J65" s="23">
        <f ca="1">H62</f>
        <v>54</v>
      </c>
    </row>
    <row r="66" spans="1:10" ht="21" customHeight="1" x14ac:dyDescent="0.5">
      <c r="A66" s="83" t="s">
        <v>144</v>
      </c>
      <c r="B66" s="83"/>
      <c r="C66" s="64">
        <f>E62+G62+32</f>
        <v>36</v>
      </c>
      <c r="D66" s="63">
        <f ca="1">((100/(E62+G62+H62))*C66)/100</f>
        <v>0.6206896551724137</v>
      </c>
      <c r="E66" s="86"/>
      <c r="F66" s="87"/>
      <c r="G66" s="83"/>
      <c r="H66" s="83"/>
      <c r="I66" s="19" t="s">
        <v>131</v>
      </c>
      <c r="J66" s="24">
        <f ca="1">(IF(D62&gt;1,(H62/(D62+2)),H62/4))</f>
        <v>13.5</v>
      </c>
    </row>
    <row r="67" spans="1:10" ht="21" customHeight="1" x14ac:dyDescent="0.5">
      <c r="A67" s="83" t="s">
        <v>145</v>
      </c>
      <c r="B67" s="83"/>
      <c r="C67" s="64">
        <f>C66-G62-E62</f>
        <v>32</v>
      </c>
      <c r="D67" s="63">
        <f ca="1">((100/H62)*C67)/100</f>
        <v>0.59259259259259256</v>
      </c>
      <c r="E67" s="86"/>
      <c r="F67" s="87"/>
      <c r="G67" s="83"/>
      <c r="H67" s="83"/>
      <c r="I67" s="19" t="s">
        <v>132</v>
      </c>
      <c r="J67" s="24">
        <f ca="1">(IF(D62&gt;1,(H62/(D62+2)+J66),H62/4+J66))</f>
        <v>27</v>
      </c>
    </row>
    <row r="68" spans="1:10" ht="21" customHeight="1" x14ac:dyDescent="0.5">
      <c r="A68" s="90" t="s">
        <v>146</v>
      </c>
      <c r="B68" s="91"/>
      <c r="C68" s="67">
        <f>C67*0.8</f>
        <v>25.6</v>
      </c>
      <c r="D68" s="63">
        <f ca="1">((100/H62)*C68)/100</f>
        <v>0.47407407407407409</v>
      </c>
      <c r="E68" s="86"/>
      <c r="F68" s="87"/>
      <c r="G68" s="83"/>
      <c r="H68" s="83"/>
      <c r="I68" s="19" t="s">
        <v>147</v>
      </c>
      <c r="J68" s="24">
        <f>(IF(D62&gt;1,(H62/(D62+2)+J67),0))</f>
        <v>0</v>
      </c>
    </row>
    <row r="69" spans="1:10" ht="21" customHeight="1" x14ac:dyDescent="0.5">
      <c r="A69" s="90" t="s">
        <v>181</v>
      </c>
      <c r="B69" s="91"/>
      <c r="C69" s="67">
        <f>C67*0.8</f>
        <v>25.6</v>
      </c>
      <c r="D69" s="63">
        <f ca="1">((100/H62)*C69)/100</f>
        <v>0.47407407407407409</v>
      </c>
      <c r="E69" s="86"/>
      <c r="F69" s="87"/>
      <c r="G69" s="83"/>
      <c r="H69" s="83"/>
      <c r="I69" s="19" t="s">
        <v>148</v>
      </c>
      <c r="J69" s="24">
        <f>(IF(D62&gt;2,(H62/(D62+2)+J68),0))</f>
        <v>0</v>
      </c>
    </row>
    <row r="70" spans="1:10" ht="46.5" customHeight="1" x14ac:dyDescent="0.5">
      <c r="A70" s="90" t="s">
        <v>178</v>
      </c>
      <c r="B70" s="91"/>
      <c r="C70" s="64">
        <v>0</v>
      </c>
      <c r="D70" s="63">
        <f ca="1">((100/(H62))*C70)/100</f>
        <v>0</v>
      </c>
      <c r="E70" s="86"/>
      <c r="F70" s="87"/>
      <c r="G70" s="83"/>
      <c r="H70" s="83"/>
      <c r="I70" s="19" t="s">
        <v>150</v>
      </c>
      <c r="J70" s="25">
        <f>(IF(D62&gt;3,(H62/(D62+2)+J69),0))</f>
        <v>0</v>
      </c>
    </row>
    <row r="71" spans="1:10" ht="21" x14ac:dyDescent="0.5">
      <c r="A71" s="83" t="s">
        <v>149</v>
      </c>
      <c r="B71" s="83"/>
      <c r="C71" s="64">
        <v>0</v>
      </c>
      <c r="D71" s="63">
        <f ca="1">((100/(H62))*C71)/100</f>
        <v>0</v>
      </c>
      <c r="E71" s="86"/>
      <c r="F71" s="87"/>
      <c r="G71" s="83"/>
      <c r="H71" s="83"/>
      <c r="I71" s="19" t="s">
        <v>151</v>
      </c>
      <c r="J71" s="24">
        <f>(IF(D62&gt;4,(H62/(D62+2)+J70),0))</f>
        <v>0</v>
      </c>
    </row>
    <row r="72" spans="1:10" ht="21" customHeight="1" x14ac:dyDescent="0.5">
      <c r="A72" s="83" t="s">
        <v>180</v>
      </c>
      <c r="B72" s="83"/>
      <c r="C72" s="64">
        <v>0</v>
      </c>
      <c r="D72" s="63">
        <f ca="1">((100/H62)*C72)/100</f>
        <v>0</v>
      </c>
      <c r="E72" s="86"/>
      <c r="F72" s="87"/>
      <c r="G72" s="83"/>
      <c r="H72" s="83"/>
      <c r="I72" s="19" t="s">
        <v>133</v>
      </c>
      <c r="J72" s="24">
        <f ca="1">(IF(D62=1,(H62/(D62+3)+J67),IF(D62=0,(H62/4+J67),IF(D62&gt;1,0))))</f>
        <v>40.5</v>
      </c>
    </row>
    <row r="73" spans="1:10" ht="21.5" thickBot="1" x14ac:dyDescent="0.55000000000000004">
      <c r="A73" s="83" t="s">
        <v>179</v>
      </c>
      <c r="B73" s="83"/>
      <c r="C73" s="64">
        <v>0</v>
      </c>
      <c r="D73" s="63">
        <f ca="1">((100/H62)*C73)/100</f>
        <v>0</v>
      </c>
      <c r="E73" s="86"/>
      <c r="F73" s="87"/>
      <c r="G73" s="83"/>
      <c r="H73" s="83"/>
      <c r="I73" s="21" t="s">
        <v>134</v>
      </c>
      <c r="J73" s="26">
        <f ca="1">(IF(D62&gt;1.5,(H62/(D62+2)+J66+MAX(0,J67-J66)+MAX(0,J68-J67)+MAX(0,J69-J68)+MAX(0,J70-J69)+MAX(0,J71-J70)),IF(D62=1,(H62/(D62+3)+J72),IF(D62=0,H62/4+J72))))</f>
        <v>54</v>
      </c>
    </row>
    <row r="74" spans="1:10" ht="20.5" x14ac:dyDescent="0.35">
      <c r="A74" s="83" t="s">
        <v>152</v>
      </c>
      <c r="B74" s="83"/>
      <c r="C74" s="64">
        <v>0</v>
      </c>
      <c r="D74" s="63">
        <f ca="1">((100/(H62))*C74)/100</f>
        <v>0</v>
      </c>
      <c r="E74" s="86"/>
      <c r="F74" s="87"/>
      <c r="G74" s="83"/>
      <c r="H74" s="83"/>
    </row>
    <row r="75" spans="1:10" ht="20.5" x14ac:dyDescent="0.35">
      <c r="A75" s="83" t="s">
        <v>153</v>
      </c>
      <c r="B75" s="83"/>
      <c r="C75" s="64">
        <v>0</v>
      </c>
      <c r="D75" s="63">
        <f ca="1">((100/(H62))*C75)/100</f>
        <v>0</v>
      </c>
      <c r="E75" s="88"/>
      <c r="F75" s="89"/>
      <c r="G75" s="83"/>
      <c r="H75" s="83"/>
    </row>
    <row r="76" spans="1:10" ht="21" hidden="1" thickBot="1" x14ac:dyDescent="0.4">
      <c r="A76" s="78" t="s">
        <v>68</v>
      </c>
      <c r="B76" s="78"/>
      <c r="C76" s="78"/>
      <c r="D76" s="78"/>
      <c r="E76" s="78"/>
      <c r="F76" s="78"/>
      <c r="G76" s="78"/>
      <c r="H76" s="78"/>
    </row>
    <row r="77" spans="1:10" ht="20.25" hidden="1" customHeight="1" x14ac:dyDescent="0.45">
      <c r="A77" s="79" t="s">
        <v>303</v>
      </c>
      <c r="B77" s="79"/>
      <c r="C77" s="79"/>
      <c r="D77" s="55" t="s">
        <v>122</v>
      </c>
      <c r="E77" s="80" t="s">
        <v>106</v>
      </c>
      <c r="F77" s="80"/>
      <c r="G77" s="55" t="s">
        <v>123</v>
      </c>
      <c r="H77" s="55" t="s">
        <v>124</v>
      </c>
      <c r="I77" s="15" t="str">
        <f ca="1">(IF(E80&gt;99%,"All work completed. Please provide OC.",IF(E80&gt;89.8%,"Plinth, RCC, Brick, Plaster, Flooring, Wooden, Plumbing, Electrification, etc., work Completed. Finishing work is in process.",IF(E80&lt;94%,(IF(C80=0,"Work not yet Started.",IF(D80=25%,"Piling work in process",IF(D80=50%,"Excavation work in process",IF(D80=100%,"Excavation work Completed. ","0")))&amp;(IF(C81=0%,"",IF(C81=J82,"Footing work is process",IF(C81=J83,"Footing work Completed",IF(C81=J84,"1st Basement Completed",IF(C81=J85,"1st &amp; 2nd Basement Completed",IF(C81=J86,"1st to 3rd Basement Completed",IF(C81=J87,"1st to 4th Basement Completed",IF(C81=J88,"Plinth work is process",IF(C81=J89,"Plinth work completed","0")))))))))))&amp;(IF(C82=(E78+G78+H78),", RCC Slab",IF(C82&gt;0,", RCC upto "&amp;C82&amp;" Slab",""))&amp;(IF(C83=H78,", Brickwork",IF(C83&gt;0,", Brickwork upto "&amp;C83&amp;" Floor",""))&amp;(IF(C84=H78,", Internal Plaster",IF(C84&gt;0,", Internal Plaster upto "&amp;C84&amp;" Floor",""))&amp;(IF(C85=H78,", External Plaster",IF(C85&gt;0,", External Plaster upto "&amp;C85&amp;" Floor",""))&amp;(IF(C86=H78,", External Plumbing, Elevation and Waterproofing",IF(C86&gt;0,", External Plumbing, Elevation and Waterproofing upto "&amp;C86&amp;" Floor",""))&amp;(IF(C87=H78,", Flooring &amp; Fitting",IF(C87&gt;0,", Flooring &amp; Fitting upto "&amp;C87&amp;" Floor",""))&amp;(IF(C88=H78,", Wooden Work",IF(C88&gt;0,", Wooden Work upto "&amp;C88&amp;" Floor",""))&amp;(IF(C89=H78,", Electrical &amp; Sanitary fittings",IF(C89&gt;0,", Electrical &amp; Sanitary fittings upto "&amp;C89&amp;" Floor",""))&amp;(IF(C90&gt;0,", Finishing upto "&amp;C90&amp;" Floor","")&amp;(IF(C82&gt;0.5," Completed",""))))))))))))))))</f>
        <v>Excavation work Completed. Plinth work completed, RCC upto 29 Slab, Brickwork upto 25 Floor, Internal Plaster upto 20 Floor, External Plaster upto 20 Floor Completed</v>
      </c>
      <c r="J77" s="17"/>
    </row>
    <row r="78" spans="1:10" ht="20.5" hidden="1" x14ac:dyDescent="0.45">
      <c r="A78" s="79"/>
      <c r="B78" s="79"/>
      <c r="C78" s="79"/>
      <c r="D78" s="61">
        <v>1</v>
      </c>
      <c r="E78" s="81">
        <v>1</v>
      </c>
      <c r="F78" s="81"/>
      <c r="G78" s="61">
        <v>3</v>
      </c>
      <c r="H78" s="55">
        <f ca="1">--TRIM(RIGHT(SUBSTITUTE(LEFT(A77,_xlfn.AGGREGATE(16,6,FIND({0,1,2,3,4,5,6,7,8,9},A77,ROW(INDIRECT("1:"&amp;LEN(A77)))),1))," ",REPT(" ",LEN(A77))),LEN(A77)))</f>
        <v>54</v>
      </c>
      <c r="I78" s="16" t="s">
        <v>128</v>
      </c>
      <c r="J78" s="17"/>
    </row>
    <row r="79" spans="1:10" ht="20.25" hidden="1" customHeight="1" x14ac:dyDescent="0.45">
      <c r="A79" s="82" t="s">
        <v>126</v>
      </c>
      <c r="B79" s="82"/>
      <c r="C79" s="56" t="s">
        <v>140</v>
      </c>
      <c r="D79" s="56" t="s">
        <v>141</v>
      </c>
      <c r="E79" s="82" t="s">
        <v>127</v>
      </c>
      <c r="F79" s="82"/>
      <c r="G79" s="28" t="s">
        <v>125</v>
      </c>
      <c r="H79" s="28"/>
      <c r="I79" s="19" t="s">
        <v>142</v>
      </c>
      <c r="J79" s="18">
        <f ca="1">H78*25%</f>
        <v>13.5</v>
      </c>
    </row>
    <row r="80" spans="1:10" ht="20.25" hidden="1" customHeight="1" x14ac:dyDescent="0.45">
      <c r="A80" s="83" t="s">
        <v>143</v>
      </c>
      <c r="B80" s="83"/>
      <c r="C80" s="55">
        <f ca="1">J81</f>
        <v>54</v>
      </c>
      <c r="D80" s="54">
        <f ca="1">((100/H78)*C80)/100</f>
        <v>1</v>
      </c>
      <c r="E80" s="84">
        <f ca="1">(((C80/H78*10)+(C81/H78*15)+(25/(E78+G78+H78)*C82)+(5/(H78)*C83)+(2.5/(H78)*C84)+(2.5/(H78)*C85)+(5/H78*C86)+(10/H78*C87)+(2.5/H78*C88)+(2.5/H78*C89)+(10/H78*C90)+(10/H78*C91))/100)</f>
        <v>0.41666666666666663</v>
      </c>
      <c r="F80" s="85"/>
      <c r="G80" s="83" t="str">
        <f ca="1">I77</f>
        <v>Excavation work Completed. Plinth work completed, RCC upto 29 Slab, Brickwork upto 25 Floor, Internal Plaster upto 20 Floor, External Plaster upto 20 Floor Completed</v>
      </c>
      <c r="H80" s="83"/>
      <c r="I80" s="19" t="s">
        <v>129</v>
      </c>
      <c r="J80" s="23">
        <f ca="1">H78*50%</f>
        <v>27</v>
      </c>
    </row>
    <row r="81" spans="1:11" ht="20.5" hidden="1" x14ac:dyDescent="0.45">
      <c r="A81" s="83" t="s">
        <v>107</v>
      </c>
      <c r="B81" s="83"/>
      <c r="C81" s="57">
        <f ca="1">J89</f>
        <v>54</v>
      </c>
      <c r="D81" s="54">
        <f ca="1">((100/H78)*C81)/100</f>
        <v>1</v>
      </c>
      <c r="E81" s="86"/>
      <c r="F81" s="87"/>
      <c r="G81" s="83"/>
      <c r="H81" s="83"/>
      <c r="I81" s="19" t="s">
        <v>130</v>
      </c>
      <c r="J81" s="23">
        <f ca="1">H78</f>
        <v>54</v>
      </c>
    </row>
    <row r="82" spans="1:11" ht="21" hidden="1" customHeight="1" x14ac:dyDescent="0.5">
      <c r="A82" s="83" t="s">
        <v>144</v>
      </c>
      <c r="B82" s="83"/>
      <c r="C82" s="55">
        <v>29</v>
      </c>
      <c r="D82" s="54">
        <f ca="1">((100/(E78+G78+H78))*C82)/100</f>
        <v>0.5</v>
      </c>
      <c r="E82" s="86"/>
      <c r="F82" s="87"/>
      <c r="G82" s="83"/>
      <c r="H82" s="83"/>
      <c r="I82" s="19" t="s">
        <v>131</v>
      </c>
      <c r="J82" s="24">
        <f ca="1">(IF(D78&gt;1,(H78/(D78+2)),H78/4))</f>
        <v>13.5</v>
      </c>
    </row>
    <row r="83" spans="1:11" ht="21" hidden="1" customHeight="1" x14ac:dyDescent="0.5">
      <c r="A83" s="83" t="s">
        <v>145</v>
      </c>
      <c r="B83" s="83"/>
      <c r="C83" s="55">
        <f>C82-G78-E78</f>
        <v>25</v>
      </c>
      <c r="D83" s="54">
        <f ca="1">((100/H78)*C83)/100</f>
        <v>0.46296296296296297</v>
      </c>
      <c r="E83" s="86"/>
      <c r="F83" s="87"/>
      <c r="G83" s="83"/>
      <c r="H83" s="83"/>
      <c r="I83" s="19" t="s">
        <v>132</v>
      </c>
      <c r="J83" s="24">
        <f ca="1">(IF(D78&gt;1,(H78/(D78+2)+J82),H78/4+J82))</f>
        <v>27</v>
      </c>
    </row>
    <row r="84" spans="1:11" ht="21" hidden="1" customHeight="1" x14ac:dyDescent="0.5">
      <c r="A84" s="90" t="s">
        <v>146</v>
      </c>
      <c r="B84" s="91"/>
      <c r="C84" s="62">
        <f>C83*0.8</f>
        <v>20</v>
      </c>
      <c r="D84" s="54">
        <f ca="1">((100/H78)*C84)/100</f>
        <v>0.37037037037037041</v>
      </c>
      <c r="E84" s="86"/>
      <c r="F84" s="87"/>
      <c r="G84" s="83"/>
      <c r="H84" s="83"/>
      <c r="I84" s="19" t="s">
        <v>147</v>
      </c>
      <c r="J84" s="24">
        <f>(IF(D78&gt;1,(H78/(D78+2)+J83),0))</f>
        <v>0</v>
      </c>
    </row>
    <row r="85" spans="1:11" ht="21" hidden="1" customHeight="1" x14ac:dyDescent="0.5">
      <c r="A85" s="90" t="s">
        <v>181</v>
      </c>
      <c r="B85" s="91"/>
      <c r="C85" s="62">
        <f>C83*0.8</f>
        <v>20</v>
      </c>
      <c r="D85" s="54">
        <f ca="1">((100/H78)*C85)/100</f>
        <v>0.37037037037037041</v>
      </c>
      <c r="E85" s="86"/>
      <c r="F85" s="87"/>
      <c r="G85" s="83"/>
      <c r="H85" s="83"/>
      <c r="I85" s="19" t="s">
        <v>148</v>
      </c>
      <c r="J85" s="24">
        <f>(IF(D78&gt;2,(H78/(D78+2)+J84),0))</f>
        <v>0</v>
      </c>
    </row>
    <row r="86" spans="1:11" ht="60.75" hidden="1" customHeight="1" x14ac:dyDescent="0.5">
      <c r="A86" s="90" t="s">
        <v>178</v>
      </c>
      <c r="B86" s="91"/>
      <c r="C86" s="55">
        <v>0</v>
      </c>
      <c r="D86" s="54">
        <f ca="1">((100/(H78))*C86)/100</f>
        <v>0</v>
      </c>
      <c r="E86" s="86"/>
      <c r="F86" s="87"/>
      <c r="G86" s="83"/>
      <c r="H86" s="83"/>
      <c r="I86" s="19" t="s">
        <v>150</v>
      </c>
      <c r="J86" s="25">
        <f>(IF(D78&gt;3,(H78/(D78+2)+J85),0))</f>
        <v>0</v>
      </c>
    </row>
    <row r="87" spans="1:11" ht="21" hidden="1" x14ac:dyDescent="0.5">
      <c r="A87" s="83" t="s">
        <v>149</v>
      </c>
      <c r="B87" s="83"/>
      <c r="C87" s="55">
        <v>0</v>
      </c>
      <c r="D87" s="54">
        <f ca="1">((100/(H78))*C87)/100</f>
        <v>0</v>
      </c>
      <c r="E87" s="86"/>
      <c r="F87" s="87"/>
      <c r="G87" s="83"/>
      <c r="H87" s="83"/>
      <c r="I87" s="19" t="s">
        <v>151</v>
      </c>
      <c r="J87" s="24">
        <f>(IF(D78&gt;4,(H78/(D78+2)+J86),0))</f>
        <v>0</v>
      </c>
    </row>
    <row r="88" spans="1:11" ht="21" hidden="1" customHeight="1" x14ac:dyDescent="0.5">
      <c r="A88" s="83" t="s">
        <v>180</v>
      </c>
      <c r="B88" s="83"/>
      <c r="C88" s="55">
        <v>0</v>
      </c>
      <c r="D88" s="54">
        <f ca="1">((100/H78)*C88)/100</f>
        <v>0</v>
      </c>
      <c r="E88" s="86"/>
      <c r="F88" s="87"/>
      <c r="G88" s="83"/>
      <c r="H88" s="83"/>
      <c r="I88" s="19" t="s">
        <v>133</v>
      </c>
      <c r="J88" s="24">
        <f ca="1">(IF(D78=1,(H78/(D78+3)+J83),IF(D78=0,(H78/4+J83),IF(D78&gt;1,0))))</f>
        <v>40.5</v>
      </c>
    </row>
    <row r="89" spans="1:11" ht="21.5" hidden="1" thickBot="1" x14ac:dyDescent="0.55000000000000004">
      <c r="A89" s="83" t="s">
        <v>179</v>
      </c>
      <c r="B89" s="83"/>
      <c r="C89" s="55">
        <v>0</v>
      </c>
      <c r="D89" s="54">
        <f ca="1">((100/H78)*C89)/100</f>
        <v>0</v>
      </c>
      <c r="E89" s="86"/>
      <c r="F89" s="87"/>
      <c r="G89" s="83"/>
      <c r="H89" s="83"/>
      <c r="I89" s="21" t="s">
        <v>134</v>
      </c>
      <c r="J89" s="26">
        <f ca="1">(IF(D78&gt;1.5,(H78/(D78+2)+J82+MAX(0,J83-J82)+MAX(0,J84-J83)+MAX(0,J85-J84)+MAX(0,J86-J85)+MAX(0,J87-J86)),IF(D78=1,(H78/(D78+3)+J88),IF(D78=0,H78/4+J88))))</f>
        <v>54</v>
      </c>
    </row>
    <row r="90" spans="1:11" ht="20.5" hidden="1" x14ac:dyDescent="0.35">
      <c r="A90" s="83" t="s">
        <v>152</v>
      </c>
      <c r="B90" s="83"/>
      <c r="C90" s="55">
        <v>0</v>
      </c>
      <c r="D90" s="54">
        <f ca="1">((100/(H78))*C90)/100</f>
        <v>0</v>
      </c>
      <c r="E90" s="86"/>
      <c r="F90" s="87"/>
      <c r="G90" s="83"/>
      <c r="H90" s="83"/>
    </row>
    <row r="91" spans="1:11" ht="20.5" hidden="1" x14ac:dyDescent="0.35">
      <c r="A91" s="83" t="s">
        <v>153</v>
      </c>
      <c r="B91" s="83"/>
      <c r="C91" s="55">
        <v>0</v>
      </c>
      <c r="D91" s="54">
        <f ca="1">((100/(H78))*C91)/100</f>
        <v>0</v>
      </c>
      <c r="E91" s="88"/>
      <c r="F91" s="89"/>
      <c r="G91" s="83"/>
      <c r="H91" s="83"/>
    </row>
    <row r="92" spans="1:11" ht="36.75" customHeight="1" x14ac:dyDescent="0.45">
      <c r="A92" s="104" t="s">
        <v>135</v>
      </c>
      <c r="B92" s="105"/>
      <c r="C92" s="105"/>
      <c r="D92" s="105"/>
      <c r="E92" s="105"/>
      <c r="F92" s="105"/>
      <c r="G92" s="92">
        <f ca="1">AVERAGE(E64,E64)</f>
        <v>0.45850574712643671</v>
      </c>
      <c r="H92" s="93"/>
      <c r="I92" s="19"/>
      <c r="J92" s="20"/>
      <c r="K92" s="20"/>
    </row>
    <row r="93" spans="1:11" ht="20.5" x14ac:dyDescent="0.35">
      <c r="A93" s="74" t="s">
        <v>72</v>
      </c>
      <c r="B93" s="75"/>
      <c r="C93" s="75"/>
      <c r="D93" s="75"/>
      <c r="E93" s="75"/>
      <c r="F93" s="75"/>
      <c r="G93" s="75"/>
      <c r="H93" s="76"/>
    </row>
    <row r="94" spans="1:11" ht="54.75" customHeight="1" x14ac:dyDescent="0.35">
      <c r="A94" s="111" t="s">
        <v>73</v>
      </c>
      <c r="B94" s="112"/>
      <c r="C94" s="94" t="s">
        <v>114</v>
      </c>
      <c r="D94" s="95"/>
      <c r="E94" s="111" t="s">
        <v>154</v>
      </c>
      <c r="F94" s="112" t="s">
        <v>4</v>
      </c>
      <c r="G94" s="77" t="s">
        <v>168</v>
      </c>
      <c r="H94" s="77"/>
    </row>
    <row r="95" spans="1:11" ht="44.25" customHeight="1" x14ac:dyDescent="0.35">
      <c r="A95" s="111" t="s">
        <v>164</v>
      </c>
      <c r="B95" s="112"/>
      <c r="C95" s="94" t="s">
        <v>302</v>
      </c>
      <c r="D95" s="95"/>
      <c r="E95" s="111" t="s">
        <v>165</v>
      </c>
      <c r="F95" s="112" t="s">
        <v>4</v>
      </c>
      <c r="G95" s="96" t="s">
        <v>155</v>
      </c>
      <c r="H95" s="96"/>
    </row>
    <row r="96" spans="1:11" ht="20.5" x14ac:dyDescent="0.35">
      <c r="A96" s="111" t="s">
        <v>74</v>
      </c>
      <c r="B96" s="112"/>
      <c r="C96" s="99">
        <v>400000</v>
      </c>
      <c r="D96" s="101"/>
      <c r="E96" s="111" t="s">
        <v>105</v>
      </c>
      <c r="F96" s="112" t="s">
        <v>4</v>
      </c>
      <c r="G96" s="94" t="s">
        <v>115</v>
      </c>
      <c r="H96" s="95"/>
    </row>
    <row r="97" spans="1:150 16226:16383" ht="20.5" x14ac:dyDescent="0.35">
      <c r="A97" s="74" t="s">
        <v>71</v>
      </c>
      <c r="B97" s="75"/>
      <c r="C97" s="75"/>
      <c r="D97" s="75"/>
      <c r="E97" s="75"/>
      <c r="F97" s="75"/>
      <c r="G97" s="75"/>
      <c r="H97" s="76"/>
    </row>
    <row r="98" spans="1:150 16226:16383" ht="20.25" customHeight="1" x14ac:dyDescent="0.35">
      <c r="A98" s="111" t="s">
        <v>8</v>
      </c>
      <c r="B98" s="118"/>
      <c r="C98" s="118"/>
      <c r="D98" s="118"/>
      <c r="E98" s="118"/>
      <c r="F98" s="112"/>
      <c r="G98" s="156">
        <f>41400/10.764</f>
        <v>3846.1538461538462</v>
      </c>
      <c r="H98" s="157"/>
    </row>
    <row r="99" spans="1:150 16226:16383" ht="20.25" customHeight="1" x14ac:dyDescent="0.35">
      <c r="A99" s="111" t="s">
        <v>27</v>
      </c>
      <c r="B99" s="118"/>
      <c r="C99" s="118"/>
      <c r="D99" s="118"/>
      <c r="E99" s="118"/>
      <c r="F99" s="112" t="s">
        <v>4</v>
      </c>
      <c r="G99" s="120">
        <f>137600/10.764</f>
        <v>12783.351913786697</v>
      </c>
      <c r="H99" s="120"/>
    </row>
    <row r="100" spans="1:150 16226:16383" ht="20.25" customHeight="1" x14ac:dyDescent="0.35">
      <c r="A100" s="111" t="s">
        <v>116</v>
      </c>
      <c r="B100" s="118"/>
      <c r="C100" s="118"/>
      <c r="D100" s="118"/>
      <c r="E100" s="118"/>
      <c r="F100" s="112" t="s">
        <v>4</v>
      </c>
      <c r="G100" s="120">
        <f>G98*0.8</f>
        <v>3076.9230769230771</v>
      </c>
      <c r="H100" s="120"/>
    </row>
    <row r="101" spans="1:150 16226:16383" ht="20.5" hidden="1" x14ac:dyDescent="0.35">
      <c r="A101" s="109" t="s">
        <v>259</v>
      </c>
      <c r="B101" s="110"/>
      <c r="C101" s="110"/>
      <c r="D101" s="110"/>
      <c r="E101" s="110"/>
      <c r="F101" s="110"/>
      <c r="G101" s="110"/>
      <c r="H101" s="108"/>
    </row>
    <row r="102" spans="1:150 16226:16383" s="3" customFormat="1" ht="20.5" hidden="1" x14ac:dyDescent="0.35">
      <c r="A102" s="72" t="s">
        <v>161</v>
      </c>
      <c r="B102" s="73"/>
      <c r="C102" s="72" t="s">
        <v>162</v>
      </c>
      <c r="D102" s="73"/>
      <c r="E102" s="72" t="s">
        <v>160</v>
      </c>
      <c r="F102" s="73"/>
      <c r="G102" s="72" t="s">
        <v>176</v>
      </c>
      <c r="H102" s="73"/>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WZB102" s="1"/>
      <c r="WZC102" s="1"/>
      <c r="WZD102" s="1"/>
      <c r="WZE102" s="1"/>
      <c r="WZF102" s="1"/>
      <c r="WZG102" s="1"/>
      <c r="WZH102" s="1"/>
      <c r="WZI102" s="1"/>
      <c r="WZJ102" s="1"/>
      <c r="WZK102" s="1"/>
      <c r="WZL102" s="1"/>
      <c r="WZM102" s="1"/>
      <c r="WZN102" s="1"/>
      <c r="WZO102" s="1"/>
      <c r="WZP102" s="1"/>
      <c r="WZQ102" s="1"/>
      <c r="WZR102" s="1"/>
      <c r="WZS102" s="1"/>
      <c r="WZT102" s="1"/>
      <c r="WZU102" s="1"/>
      <c r="WZV102" s="1"/>
      <c r="WZW102" s="1"/>
      <c r="WZX102" s="1"/>
      <c r="WZY102" s="1"/>
      <c r="WZZ102" s="1"/>
      <c r="XAA102" s="1"/>
      <c r="XAB102" s="1"/>
      <c r="XAC102" s="1"/>
      <c r="XAD102" s="1"/>
      <c r="XAE102" s="1"/>
      <c r="XAF102" s="1"/>
      <c r="XAG102" s="1"/>
      <c r="XAH102" s="1"/>
      <c r="XAI102" s="1"/>
      <c r="XAJ102" s="1"/>
      <c r="XAK102" s="1"/>
      <c r="XAL102" s="1"/>
      <c r="XAM102" s="1"/>
      <c r="XAN102" s="1"/>
      <c r="XAO102" s="1"/>
      <c r="XAP102" s="1"/>
      <c r="XAQ102" s="1"/>
      <c r="XAR102" s="1"/>
      <c r="XAS102" s="1"/>
      <c r="XAT102" s="1"/>
      <c r="XAU102" s="1"/>
      <c r="XAV102" s="1"/>
      <c r="XAW102" s="1"/>
      <c r="XAX102" s="1"/>
      <c r="XAY102" s="1"/>
      <c r="XAZ102" s="1"/>
      <c r="XBA102" s="1"/>
      <c r="XBB102" s="1"/>
      <c r="XBC102" s="1"/>
      <c r="XBD102" s="1"/>
      <c r="XBE102" s="1"/>
      <c r="XBF102" s="1"/>
      <c r="XBG102" s="1"/>
      <c r="XBH102" s="1"/>
      <c r="XBI102" s="1"/>
      <c r="XBJ102" s="1"/>
      <c r="XBK102" s="1"/>
      <c r="XBL102" s="1"/>
      <c r="XBM102" s="1"/>
      <c r="XBN102" s="1"/>
      <c r="XBO102" s="1"/>
      <c r="XBP102" s="1"/>
      <c r="XBQ102" s="1"/>
      <c r="XBR102" s="1"/>
      <c r="XBS102" s="1"/>
      <c r="XBT102" s="1"/>
      <c r="XBU102" s="1"/>
      <c r="XBV102" s="1"/>
      <c r="XBW102" s="1"/>
      <c r="XBX102" s="1"/>
      <c r="XBY102" s="1"/>
      <c r="XBZ102" s="1"/>
      <c r="XCA102" s="1"/>
      <c r="XCB102" s="1"/>
      <c r="XCC102" s="1"/>
      <c r="XCD102" s="1"/>
      <c r="XCE102" s="1"/>
      <c r="XCF102" s="1"/>
      <c r="XCG102" s="1"/>
      <c r="XCH102" s="1"/>
      <c r="XCI102" s="1"/>
      <c r="XCJ102" s="1"/>
      <c r="XCK102" s="1"/>
      <c r="XCL102" s="1"/>
      <c r="XCM102" s="1"/>
      <c r="XCN102" s="1"/>
      <c r="XCO102" s="1"/>
      <c r="XCP102" s="1"/>
      <c r="XCQ102" s="1"/>
      <c r="XCR102" s="1"/>
      <c r="XCS102" s="1"/>
      <c r="XCT102" s="1"/>
      <c r="XCU102" s="1"/>
      <c r="XCV102" s="1"/>
      <c r="XCW102" s="1"/>
      <c r="XCX102" s="1"/>
      <c r="XCY102" s="1"/>
      <c r="XCZ102" s="1"/>
      <c r="XDA102" s="1"/>
      <c r="XDB102" s="1"/>
      <c r="XDC102" s="1"/>
      <c r="XDD102" s="1"/>
      <c r="XDE102" s="1"/>
      <c r="XDF102" s="1"/>
      <c r="XDG102" s="1"/>
      <c r="XDH102" s="1"/>
      <c r="XDI102" s="1"/>
      <c r="XDJ102" s="1"/>
      <c r="XDK102" s="1"/>
      <c r="XDL102" s="1"/>
      <c r="XDM102" s="1"/>
      <c r="XDN102" s="1"/>
      <c r="XDO102" s="1"/>
      <c r="XDP102" s="1"/>
      <c r="XDQ102" s="1"/>
      <c r="XDR102" s="1"/>
      <c r="XDS102" s="1"/>
      <c r="XDT102" s="1"/>
      <c r="XDU102" s="1"/>
      <c r="XDV102" s="1"/>
      <c r="XDW102" s="1"/>
      <c r="XDX102" s="1"/>
      <c r="XDY102" s="1"/>
      <c r="XDZ102" s="1"/>
      <c r="XEA102" s="1"/>
      <c r="XEB102" s="1"/>
      <c r="XEC102" s="1"/>
      <c r="XED102" s="1"/>
      <c r="XEE102" s="1"/>
      <c r="XEF102" s="1"/>
      <c r="XEG102" s="1"/>
      <c r="XEH102" s="1"/>
      <c r="XEI102" s="1"/>
      <c r="XEJ102" s="1"/>
      <c r="XEK102" s="1"/>
      <c r="XEL102" s="1"/>
      <c r="XEM102" s="1"/>
      <c r="XEN102" s="1"/>
      <c r="XEO102" s="1"/>
      <c r="XEP102" s="1"/>
      <c r="XEQ102" s="1"/>
      <c r="XER102" s="1"/>
      <c r="XES102" s="1"/>
      <c r="XET102" s="1"/>
      <c r="XEU102" s="1"/>
      <c r="XEV102" s="1"/>
      <c r="XEW102" s="1"/>
      <c r="XEX102" s="1"/>
      <c r="XEY102" s="1"/>
      <c r="XEZ102" s="1"/>
      <c r="XFA102" s="1"/>
      <c r="XFB102" s="1"/>
      <c r="XFC102" s="1"/>
    </row>
    <row r="103" spans="1:150 16226:16383" s="3" customFormat="1" ht="20.5" hidden="1" x14ac:dyDescent="0.35">
      <c r="A103" s="70"/>
      <c r="B103" s="71"/>
      <c r="C103" s="70"/>
      <c r="D103" s="71"/>
      <c r="E103" s="70"/>
      <c r="F103" s="71"/>
      <c r="G103" s="70"/>
      <c r="H103" s="7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WZB103" s="1"/>
      <c r="WZC103" s="1"/>
      <c r="WZD103" s="1"/>
      <c r="WZE103" s="1"/>
      <c r="WZF103" s="1"/>
      <c r="WZG103" s="1"/>
      <c r="WZH103" s="1"/>
      <c r="WZI103" s="1"/>
      <c r="WZJ103" s="1"/>
      <c r="WZK103" s="1"/>
      <c r="WZL103" s="1"/>
      <c r="WZM103" s="1"/>
      <c r="WZN103" s="1"/>
      <c r="WZO103" s="1"/>
      <c r="WZP103" s="1"/>
      <c r="WZQ103" s="1"/>
      <c r="WZR103" s="1"/>
      <c r="WZS103" s="1"/>
      <c r="WZT103" s="1"/>
      <c r="WZU103" s="1"/>
      <c r="WZV103" s="1"/>
      <c r="WZW103" s="1"/>
      <c r="WZX103" s="1"/>
      <c r="WZY103" s="1"/>
      <c r="WZZ103" s="1"/>
      <c r="XAA103" s="1"/>
      <c r="XAB103" s="1"/>
      <c r="XAC103" s="1"/>
      <c r="XAD103" s="1"/>
      <c r="XAE103" s="1"/>
      <c r="XAF103" s="1"/>
      <c r="XAG103" s="1"/>
      <c r="XAH103" s="1"/>
      <c r="XAI103" s="1"/>
      <c r="XAJ103" s="1"/>
      <c r="XAK103" s="1"/>
      <c r="XAL103" s="1"/>
      <c r="XAM103" s="1"/>
      <c r="XAN103" s="1"/>
      <c r="XAO103" s="1"/>
      <c r="XAP103" s="1"/>
      <c r="XAQ103" s="1"/>
      <c r="XAR103" s="1"/>
      <c r="XAS103" s="1"/>
      <c r="XAT103" s="1"/>
      <c r="XAU103" s="1"/>
      <c r="XAV103" s="1"/>
      <c r="XAW103" s="1"/>
      <c r="XAX103" s="1"/>
      <c r="XAY103" s="1"/>
      <c r="XAZ103" s="1"/>
      <c r="XBA103" s="1"/>
      <c r="XBB103" s="1"/>
      <c r="XBC103" s="1"/>
      <c r="XBD103" s="1"/>
      <c r="XBE103" s="1"/>
      <c r="XBF103" s="1"/>
      <c r="XBG103" s="1"/>
      <c r="XBH103" s="1"/>
      <c r="XBI103" s="1"/>
      <c r="XBJ103" s="1"/>
      <c r="XBK103" s="1"/>
      <c r="XBL103" s="1"/>
      <c r="XBM103" s="1"/>
      <c r="XBN103" s="1"/>
      <c r="XBO103" s="1"/>
      <c r="XBP103" s="1"/>
      <c r="XBQ103" s="1"/>
      <c r="XBR103" s="1"/>
      <c r="XBS103" s="1"/>
      <c r="XBT103" s="1"/>
      <c r="XBU103" s="1"/>
      <c r="XBV103" s="1"/>
      <c r="XBW103" s="1"/>
      <c r="XBX103" s="1"/>
      <c r="XBY103" s="1"/>
      <c r="XBZ103" s="1"/>
      <c r="XCA103" s="1"/>
      <c r="XCB103" s="1"/>
      <c r="XCC103" s="1"/>
      <c r="XCD103" s="1"/>
      <c r="XCE103" s="1"/>
      <c r="XCF103" s="1"/>
      <c r="XCG103" s="1"/>
      <c r="XCH103" s="1"/>
      <c r="XCI103" s="1"/>
      <c r="XCJ103" s="1"/>
      <c r="XCK103" s="1"/>
      <c r="XCL103" s="1"/>
      <c r="XCM103" s="1"/>
      <c r="XCN103" s="1"/>
      <c r="XCO103" s="1"/>
      <c r="XCP103" s="1"/>
      <c r="XCQ103" s="1"/>
      <c r="XCR103" s="1"/>
      <c r="XCS103" s="1"/>
      <c r="XCT103" s="1"/>
      <c r="XCU103" s="1"/>
      <c r="XCV103" s="1"/>
      <c r="XCW103" s="1"/>
      <c r="XCX103" s="1"/>
      <c r="XCY103" s="1"/>
      <c r="XCZ103" s="1"/>
      <c r="XDA103" s="1"/>
      <c r="XDB103" s="1"/>
      <c r="XDC103" s="1"/>
      <c r="XDD103" s="1"/>
      <c r="XDE103" s="1"/>
      <c r="XDF103" s="1"/>
      <c r="XDG103" s="1"/>
      <c r="XDH103" s="1"/>
      <c r="XDI103" s="1"/>
      <c r="XDJ103" s="1"/>
      <c r="XDK103" s="1"/>
      <c r="XDL103" s="1"/>
      <c r="XDM103" s="1"/>
      <c r="XDN103" s="1"/>
      <c r="XDO103" s="1"/>
      <c r="XDP103" s="1"/>
      <c r="XDQ103" s="1"/>
      <c r="XDR103" s="1"/>
      <c r="XDS103" s="1"/>
      <c r="XDT103" s="1"/>
      <c r="XDU103" s="1"/>
      <c r="XDV103" s="1"/>
      <c r="XDW103" s="1"/>
      <c r="XDX103" s="1"/>
      <c r="XDY103" s="1"/>
      <c r="XDZ103" s="1"/>
      <c r="XEA103" s="1"/>
      <c r="XEB103" s="1"/>
      <c r="XEC103" s="1"/>
      <c r="XED103" s="1"/>
      <c r="XEE103" s="1"/>
      <c r="XEF103" s="1"/>
      <c r="XEG103" s="1"/>
      <c r="XEH103" s="1"/>
      <c r="XEI103" s="1"/>
      <c r="XEJ103" s="1"/>
      <c r="XEK103" s="1"/>
      <c r="XEL103" s="1"/>
      <c r="XEM103" s="1"/>
      <c r="XEN103" s="1"/>
      <c r="XEO103" s="1"/>
      <c r="XEP103" s="1"/>
      <c r="XEQ103" s="1"/>
      <c r="XER103" s="1"/>
      <c r="XES103" s="1"/>
      <c r="XET103" s="1"/>
      <c r="XEU103" s="1"/>
      <c r="XEV103" s="1"/>
      <c r="XEW103" s="1"/>
      <c r="XEX103" s="1"/>
      <c r="XEY103" s="1"/>
      <c r="XEZ103" s="1"/>
      <c r="XFA103" s="1"/>
      <c r="XFB103" s="1"/>
      <c r="XFC103" s="1"/>
    </row>
    <row r="104" spans="1:150 16226:16383" s="3" customFormat="1" ht="20.5" hidden="1" x14ac:dyDescent="0.35">
      <c r="A104" s="70"/>
      <c r="B104" s="71"/>
      <c r="C104" s="70"/>
      <c r="D104" s="71"/>
      <c r="E104" s="70"/>
      <c r="F104" s="71"/>
      <c r="G104" s="70"/>
      <c r="H104" s="7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WZB104" s="1"/>
      <c r="WZC104" s="1"/>
      <c r="WZD104" s="1"/>
      <c r="WZE104" s="1"/>
      <c r="WZF104" s="1"/>
      <c r="WZG104" s="1"/>
      <c r="WZH104" s="1"/>
      <c r="WZI104" s="1"/>
      <c r="WZJ104" s="1"/>
      <c r="WZK104" s="1"/>
      <c r="WZL104" s="1"/>
      <c r="WZM104" s="1"/>
      <c r="WZN104" s="1"/>
      <c r="WZO104" s="1"/>
      <c r="WZP104" s="1"/>
      <c r="WZQ104" s="1"/>
      <c r="WZR104" s="1"/>
      <c r="WZS104" s="1"/>
      <c r="WZT104" s="1"/>
      <c r="WZU104" s="1"/>
      <c r="WZV104" s="1"/>
      <c r="WZW104" s="1"/>
      <c r="WZX104" s="1"/>
      <c r="WZY104" s="1"/>
      <c r="WZZ104" s="1"/>
      <c r="XAA104" s="1"/>
      <c r="XAB104" s="1"/>
      <c r="XAC104" s="1"/>
      <c r="XAD104" s="1"/>
      <c r="XAE104" s="1"/>
      <c r="XAF104" s="1"/>
      <c r="XAG104" s="1"/>
      <c r="XAH104" s="1"/>
      <c r="XAI104" s="1"/>
      <c r="XAJ104" s="1"/>
      <c r="XAK104" s="1"/>
      <c r="XAL104" s="1"/>
      <c r="XAM104" s="1"/>
      <c r="XAN104" s="1"/>
      <c r="XAO104" s="1"/>
      <c r="XAP104" s="1"/>
      <c r="XAQ104" s="1"/>
      <c r="XAR104" s="1"/>
      <c r="XAS104" s="1"/>
      <c r="XAT104" s="1"/>
      <c r="XAU104" s="1"/>
      <c r="XAV104" s="1"/>
      <c r="XAW104" s="1"/>
      <c r="XAX104" s="1"/>
      <c r="XAY104" s="1"/>
      <c r="XAZ104" s="1"/>
      <c r="XBA104" s="1"/>
      <c r="XBB104" s="1"/>
      <c r="XBC104" s="1"/>
      <c r="XBD104" s="1"/>
      <c r="XBE104" s="1"/>
      <c r="XBF104" s="1"/>
      <c r="XBG104" s="1"/>
      <c r="XBH104" s="1"/>
      <c r="XBI104" s="1"/>
      <c r="XBJ104" s="1"/>
      <c r="XBK104" s="1"/>
      <c r="XBL104" s="1"/>
      <c r="XBM104" s="1"/>
      <c r="XBN104" s="1"/>
      <c r="XBO104" s="1"/>
      <c r="XBP104" s="1"/>
      <c r="XBQ104" s="1"/>
      <c r="XBR104" s="1"/>
      <c r="XBS104" s="1"/>
      <c r="XBT104" s="1"/>
      <c r="XBU104" s="1"/>
      <c r="XBV104" s="1"/>
      <c r="XBW104" s="1"/>
      <c r="XBX104" s="1"/>
      <c r="XBY104" s="1"/>
      <c r="XBZ104" s="1"/>
      <c r="XCA104" s="1"/>
      <c r="XCB104" s="1"/>
      <c r="XCC104" s="1"/>
      <c r="XCD104" s="1"/>
      <c r="XCE104" s="1"/>
      <c r="XCF104" s="1"/>
      <c r="XCG104" s="1"/>
      <c r="XCH104" s="1"/>
      <c r="XCI104" s="1"/>
      <c r="XCJ104" s="1"/>
      <c r="XCK104" s="1"/>
      <c r="XCL104" s="1"/>
      <c r="XCM104" s="1"/>
      <c r="XCN104" s="1"/>
      <c r="XCO104" s="1"/>
      <c r="XCP104" s="1"/>
      <c r="XCQ104" s="1"/>
      <c r="XCR104" s="1"/>
      <c r="XCS104" s="1"/>
      <c r="XCT104" s="1"/>
      <c r="XCU104" s="1"/>
      <c r="XCV104" s="1"/>
      <c r="XCW104" s="1"/>
      <c r="XCX104" s="1"/>
      <c r="XCY104" s="1"/>
      <c r="XCZ104" s="1"/>
      <c r="XDA104" s="1"/>
      <c r="XDB104" s="1"/>
      <c r="XDC104" s="1"/>
      <c r="XDD104" s="1"/>
      <c r="XDE104" s="1"/>
      <c r="XDF104" s="1"/>
      <c r="XDG104" s="1"/>
      <c r="XDH104" s="1"/>
      <c r="XDI104" s="1"/>
      <c r="XDJ104" s="1"/>
      <c r="XDK104" s="1"/>
      <c r="XDL104" s="1"/>
      <c r="XDM104" s="1"/>
      <c r="XDN104" s="1"/>
      <c r="XDO104" s="1"/>
      <c r="XDP104" s="1"/>
      <c r="XDQ104" s="1"/>
      <c r="XDR104" s="1"/>
      <c r="XDS104" s="1"/>
      <c r="XDT104" s="1"/>
      <c r="XDU104" s="1"/>
      <c r="XDV104" s="1"/>
      <c r="XDW104" s="1"/>
      <c r="XDX104" s="1"/>
      <c r="XDY104" s="1"/>
      <c r="XDZ104" s="1"/>
      <c r="XEA104" s="1"/>
      <c r="XEB104" s="1"/>
      <c r="XEC104" s="1"/>
      <c r="XED104" s="1"/>
      <c r="XEE104" s="1"/>
      <c r="XEF104" s="1"/>
      <c r="XEG104" s="1"/>
      <c r="XEH104" s="1"/>
      <c r="XEI104" s="1"/>
      <c r="XEJ104" s="1"/>
      <c r="XEK104" s="1"/>
      <c r="XEL104" s="1"/>
      <c r="XEM104" s="1"/>
      <c r="XEN104" s="1"/>
      <c r="XEO104" s="1"/>
      <c r="XEP104" s="1"/>
      <c r="XEQ104" s="1"/>
      <c r="XER104" s="1"/>
      <c r="XES104" s="1"/>
      <c r="XET104" s="1"/>
      <c r="XEU104" s="1"/>
      <c r="XEV104" s="1"/>
      <c r="XEW104" s="1"/>
      <c r="XEX104" s="1"/>
      <c r="XEY104" s="1"/>
      <c r="XEZ104" s="1"/>
      <c r="XFA104" s="1"/>
      <c r="XFB104" s="1"/>
      <c r="XFC104" s="1"/>
    </row>
    <row r="105" spans="1:150 16226:16383" s="3" customFormat="1" ht="20.5" hidden="1" x14ac:dyDescent="0.35">
      <c r="A105" s="72" t="s">
        <v>163</v>
      </c>
      <c r="B105" s="73"/>
      <c r="C105" s="72" t="s">
        <v>97</v>
      </c>
      <c r="D105" s="73"/>
      <c r="E105" s="72">
        <f>SUM(F103:F104)</f>
        <v>0</v>
      </c>
      <c r="F105" s="73"/>
      <c r="G105" s="72">
        <f>SUM(H103:H104)</f>
        <v>0</v>
      </c>
      <c r="H105" s="73">
        <f>SUM(H103:H104)</f>
        <v>0</v>
      </c>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WZB105" s="1"/>
      <c r="WZC105" s="1"/>
      <c r="WZD105" s="1"/>
      <c r="WZE105" s="1"/>
      <c r="WZF105" s="1"/>
      <c r="WZG105" s="1"/>
      <c r="WZH105" s="1"/>
      <c r="WZI105" s="1"/>
      <c r="WZJ105" s="1"/>
      <c r="WZK105" s="1"/>
      <c r="WZL105" s="1"/>
      <c r="WZM105" s="1"/>
      <c r="WZN105" s="1"/>
      <c r="WZO105" s="1"/>
      <c r="WZP105" s="1"/>
      <c r="WZQ105" s="1"/>
      <c r="WZR105" s="1"/>
      <c r="WZS105" s="1"/>
      <c r="WZT105" s="1"/>
      <c r="WZU105" s="1"/>
      <c r="WZV105" s="1"/>
      <c r="WZW105" s="1"/>
      <c r="WZX105" s="1"/>
      <c r="WZY105" s="1"/>
      <c r="WZZ105" s="1"/>
      <c r="XAA105" s="1"/>
      <c r="XAB105" s="1"/>
      <c r="XAC105" s="1"/>
      <c r="XAD105" s="1"/>
      <c r="XAE105" s="1"/>
      <c r="XAF105" s="1"/>
      <c r="XAG105" s="1"/>
      <c r="XAH105" s="1"/>
      <c r="XAI105" s="1"/>
      <c r="XAJ105" s="1"/>
      <c r="XAK105" s="1"/>
      <c r="XAL105" s="1"/>
      <c r="XAM105" s="1"/>
      <c r="XAN105" s="1"/>
      <c r="XAO105" s="1"/>
      <c r="XAP105" s="1"/>
      <c r="XAQ105" s="1"/>
      <c r="XAR105" s="1"/>
      <c r="XAS105" s="1"/>
      <c r="XAT105" s="1"/>
      <c r="XAU105" s="1"/>
      <c r="XAV105" s="1"/>
      <c r="XAW105" s="1"/>
      <c r="XAX105" s="1"/>
      <c r="XAY105" s="1"/>
      <c r="XAZ105" s="1"/>
      <c r="XBA105" s="1"/>
      <c r="XBB105" s="1"/>
      <c r="XBC105" s="1"/>
      <c r="XBD105" s="1"/>
      <c r="XBE105" s="1"/>
      <c r="XBF105" s="1"/>
      <c r="XBG105" s="1"/>
      <c r="XBH105" s="1"/>
      <c r="XBI105" s="1"/>
      <c r="XBJ105" s="1"/>
      <c r="XBK105" s="1"/>
      <c r="XBL105" s="1"/>
      <c r="XBM105" s="1"/>
      <c r="XBN105" s="1"/>
      <c r="XBO105" s="1"/>
      <c r="XBP105" s="1"/>
      <c r="XBQ105" s="1"/>
      <c r="XBR105" s="1"/>
      <c r="XBS105" s="1"/>
      <c r="XBT105" s="1"/>
      <c r="XBU105" s="1"/>
      <c r="XBV105" s="1"/>
      <c r="XBW105" s="1"/>
      <c r="XBX105" s="1"/>
      <c r="XBY105" s="1"/>
      <c r="XBZ105" s="1"/>
      <c r="XCA105" s="1"/>
      <c r="XCB105" s="1"/>
      <c r="XCC105" s="1"/>
      <c r="XCD105" s="1"/>
      <c r="XCE105" s="1"/>
      <c r="XCF105" s="1"/>
      <c r="XCG105" s="1"/>
      <c r="XCH105" s="1"/>
      <c r="XCI105" s="1"/>
      <c r="XCJ105" s="1"/>
      <c r="XCK105" s="1"/>
      <c r="XCL105" s="1"/>
      <c r="XCM105" s="1"/>
      <c r="XCN105" s="1"/>
      <c r="XCO105" s="1"/>
      <c r="XCP105" s="1"/>
      <c r="XCQ105" s="1"/>
      <c r="XCR105" s="1"/>
      <c r="XCS105" s="1"/>
      <c r="XCT105" s="1"/>
      <c r="XCU105" s="1"/>
      <c r="XCV105" s="1"/>
      <c r="XCW105" s="1"/>
      <c r="XCX105" s="1"/>
      <c r="XCY105" s="1"/>
      <c r="XCZ105" s="1"/>
      <c r="XDA105" s="1"/>
      <c r="XDB105" s="1"/>
      <c r="XDC105" s="1"/>
      <c r="XDD105" s="1"/>
      <c r="XDE105" s="1"/>
      <c r="XDF105" s="1"/>
      <c r="XDG105" s="1"/>
      <c r="XDH105" s="1"/>
      <c r="XDI105" s="1"/>
      <c r="XDJ105" s="1"/>
      <c r="XDK105" s="1"/>
      <c r="XDL105" s="1"/>
      <c r="XDM105" s="1"/>
      <c r="XDN105" s="1"/>
      <c r="XDO105" s="1"/>
      <c r="XDP105" s="1"/>
      <c r="XDQ105" s="1"/>
      <c r="XDR105" s="1"/>
      <c r="XDS105" s="1"/>
      <c r="XDT105" s="1"/>
      <c r="XDU105" s="1"/>
      <c r="XDV105" s="1"/>
      <c r="XDW105" s="1"/>
      <c r="XDX105" s="1"/>
      <c r="XDY105" s="1"/>
      <c r="XDZ105" s="1"/>
      <c r="XEA105" s="1"/>
      <c r="XEB105" s="1"/>
      <c r="XEC105" s="1"/>
      <c r="XED105" s="1"/>
      <c r="XEE105" s="1"/>
      <c r="XEF105" s="1"/>
      <c r="XEG105" s="1"/>
      <c r="XEH105" s="1"/>
      <c r="XEI105" s="1"/>
      <c r="XEJ105" s="1"/>
      <c r="XEK105" s="1"/>
      <c r="XEL105" s="1"/>
      <c r="XEM105" s="1"/>
      <c r="XEN105" s="1"/>
      <c r="XEO105" s="1"/>
      <c r="XEP105" s="1"/>
      <c r="XEQ105" s="1"/>
      <c r="XER105" s="1"/>
      <c r="XES105" s="1"/>
      <c r="XET105" s="1"/>
      <c r="XEU105" s="1"/>
      <c r="XEV105" s="1"/>
      <c r="XEW105" s="1"/>
      <c r="XEX105" s="1"/>
      <c r="XEY105" s="1"/>
      <c r="XEZ105" s="1"/>
      <c r="XFA105" s="1"/>
      <c r="XFB105" s="1"/>
      <c r="XFC105" s="1"/>
    </row>
    <row r="106" spans="1:150 16226:16383" ht="20.5" hidden="1" x14ac:dyDescent="0.35">
      <c r="A106" s="109" t="s">
        <v>244</v>
      </c>
      <c r="B106" s="110"/>
      <c r="C106" s="110"/>
      <c r="D106" s="110"/>
      <c r="E106" s="110"/>
      <c r="F106" s="110"/>
      <c r="G106" s="110"/>
      <c r="H106" s="108"/>
    </row>
    <row r="107" spans="1:150 16226:16383" s="3" customFormat="1" ht="20.5" hidden="1" x14ac:dyDescent="0.35">
      <c r="A107" s="72" t="s">
        <v>161</v>
      </c>
      <c r="B107" s="73"/>
      <c r="C107" s="72" t="s">
        <v>162</v>
      </c>
      <c r="D107" s="73"/>
      <c r="E107" s="72" t="s">
        <v>160</v>
      </c>
      <c r="F107" s="73"/>
      <c r="G107" s="72" t="s">
        <v>176</v>
      </c>
      <c r="H107" s="73"/>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WZB107" s="1"/>
      <c r="WZC107" s="1"/>
      <c r="WZD107" s="1"/>
      <c r="WZE107" s="1"/>
      <c r="WZF107" s="1"/>
      <c r="WZG107" s="1"/>
      <c r="WZH107" s="1"/>
      <c r="WZI107" s="1"/>
      <c r="WZJ107" s="1"/>
      <c r="WZK107" s="1"/>
      <c r="WZL107" s="1"/>
      <c r="WZM107" s="1"/>
      <c r="WZN107" s="1"/>
      <c r="WZO107" s="1"/>
      <c r="WZP107" s="1"/>
      <c r="WZQ107" s="1"/>
      <c r="WZR107" s="1"/>
      <c r="WZS107" s="1"/>
      <c r="WZT107" s="1"/>
      <c r="WZU107" s="1"/>
      <c r="WZV107" s="1"/>
      <c r="WZW107" s="1"/>
      <c r="WZX107" s="1"/>
      <c r="WZY107" s="1"/>
      <c r="WZZ107" s="1"/>
      <c r="XAA107" s="1"/>
      <c r="XAB107" s="1"/>
      <c r="XAC107" s="1"/>
      <c r="XAD107" s="1"/>
      <c r="XAE107" s="1"/>
      <c r="XAF107" s="1"/>
      <c r="XAG107" s="1"/>
      <c r="XAH107" s="1"/>
      <c r="XAI107" s="1"/>
      <c r="XAJ107" s="1"/>
      <c r="XAK107" s="1"/>
      <c r="XAL107" s="1"/>
      <c r="XAM107" s="1"/>
      <c r="XAN107" s="1"/>
      <c r="XAO107" s="1"/>
      <c r="XAP107" s="1"/>
      <c r="XAQ107" s="1"/>
      <c r="XAR107" s="1"/>
      <c r="XAS107" s="1"/>
      <c r="XAT107" s="1"/>
      <c r="XAU107" s="1"/>
      <c r="XAV107" s="1"/>
      <c r="XAW107" s="1"/>
      <c r="XAX107" s="1"/>
      <c r="XAY107" s="1"/>
      <c r="XAZ107" s="1"/>
      <c r="XBA107" s="1"/>
      <c r="XBB107" s="1"/>
      <c r="XBC107" s="1"/>
      <c r="XBD107" s="1"/>
      <c r="XBE107" s="1"/>
      <c r="XBF107" s="1"/>
      <c r="XBG107" s="1"/>
      <c r="XBH107" s="1"/>
      <c r="XBI107" s="1"/>
      <c r="XBJ107" s="1"/>
      <c r="XBK107" s="1"/>
      <c r="XBL107" s="1"/>
      <c r="XBM107" s="1"/>
      <c r="XBN107" s="1"/>
      <c r="XBO107" s="1"/>
      <c r="XBP107" s="1"/>
      <c r="XBQ107" s="1"/>
      <c r="XBR107" s="1"/>
      <c r="XBS107" s="1"/>
      <c r="XBT107" s="1"/>
      <c r="XBU107" s="1"/>
      <c r="XBV107" s="1"/>
      <c r="XBW107" s="1"/>
      <c r="XBX107" s="1"/>
      <c r="XBY107" s="1"/>
      <c r="XBZ107" s="1"/>
      <c r="XCA107" s="1"/>
      <c r="XCB107" s="1"/>
      <c r="XCC107" s="1"/>
      <c r="XCD107" s="1"/>
      <c r="XCE107" s="1"/>
      <c r="XCF107" s="1"/>
      <c r="XCG107" s="1"/>
      <c r="XCH107" s="1"/>
      <c r="XCI107" s="1"/>
      <c r="XCJ107" s="1"/>
      <c r="XCK107" s="1"/>
      <c r="XCL107" s="1"/>
      <c r="XCM107" s="1"/>
      <c r="XCN107" s="1"/>
      <c r="XCO107" s="1"/>
      <c r="XCP107" s="1"/>
      <c r="XCQ107" s="1"/>
      <c r="XCR107" s="1"/>
      <c r="XCS107" s="1"/>
      <c r="XCT107" s="1"/>
      <c r="XCU107" s="1"/>
      <c r="XCV107" s="1"/>
      <c r="XCW107" s="1"/>
      <c r="XCX107" s="1"/>
      <c r="XCY107" s="1"/>
      <c r="XCZ107" s="1"/>
      <c r="XDA107" s="1"/>
      <c r="XDB107" s="1"/>
      <c r="XDC107" s="1"/>
      <c r="XDD107" s="1"/>
      <c r="XDE107" s="1"/>
      <c r="XDF107" s="1"/>
      <c r="XDG107" s="1"/>
      <c r="XDH107" s="1"/>
      <c r="XDI107" s="1"/>
      <c r="XDJ107" s="1"/>
      <c r="XDK107" s="1"/>
      <c r="XDL107" s="1"/>
      <c r="XDM107" s="1"/>
      <c r="XDN107" s="1"/>
      <c r="XDO107" s="1"/>
      <c r="XDP107" s="1"/>
      <c r="XDQ107" s="1"/>
      <c r="XDR107" s="1"/>
      <c r="XDS107" s="1"/>
      <c r="XDT107" s="1"/>
      <c r="XDU107" s="1"/>
      <c r="XDV107" s="1"/>
      <c r="XDW107" s="1"/>
      <c r="XDX107" s="1"/>
      <c r="XDY107" s="1"/>
      <c r="XDZ107" s="1"/>
      <c r="XEA107" s="1"/>
      <c r="XEB107" s="1"/>
      <c r="XEC107" s="1"/>
      <c r="XED107" s="1"/>
      <c r="XEE107" s="1"/>
      <c r="XEF107" s="1"/>
      <c r="XEG107" s="1"/>
      <c r="XEH107" s="1"/>
      <c r="XEI107" s="1"/>
      <c r="XEJ107" s="1"/>
      <c r="XEK107" s="1"/>
      <c r="XEL107" s="1"/>
      <c r="XEM107" s="1"/>
      <c r="XEN107" s="1"/>
      <c r="XEO107" s="1"/>
      <c r="XEP107" s="1"/>
      <c r="XEQ107" s="1"/>
      <c r="XER107" s="1"/>
      <c r="XES107" s="1"/>
      <c r="XET107" s="1"/>
      <c r="XEU107" s="1"/>
      <c r="XEV107" s="1"/>
      <c r="XEW107" s="1"/>
      <c r="XEX107" s="1"/>
      <c r="XEY107" s="1"/>
      <c r="XEZ107" s="1"/>
      <c r="XFA107" s="1"/>
      <c r="XFB107" s="1"/>
      <c r="XFC107" s="1"/>
    </row>
    <row r="108" spans="1:150 16226:16383" s="3" customFormat="1" ht="20.5" hidden="1" x14ac:dyDescent="0.35">
      <c r="A108" s="70"/>
      <c r="B108" s="71"/>
      <c r="C108" s="70"/>
      <c r="D108" s="71"/>
      <c r="E108" s="70"/>
      <c r="F108" s="71"/>
      <c r="G108" s="70"/>
      <c r="H108" s="7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WZB108" s="1"/>
      <c r="WZC108" s="1"/>
      <c r="WZD108" s="1"/>
      <c r="WZE108" s="1"/>
      <c r="WZF108" s="1"/>
      <c r="WZG108" s="1"/>
      <c r="WZH108" s="1"/>
      <c r="WZI108" s="1"/>
      <c r="WZJ108" s="1"/>
      <c r="WZK108" s="1"/>
      <c r="WZL108" s="1"/>
      <c r="WZM108" s="1"/>
      <c r="WZN108" s="1"/>
      <c r="WZO108" s="1"/>
      <c r="WZP108" s="1"/>
      <c r="WZQ108" s="1"/>
      <c r="WZR108" s="1"/>
      <c r="WZS108" s="1"/>
      <c r="WZT108" s="1"/>
      <c r="WZU108" s="1"/>
      <c r="WZV108" s="1"/>
      <c r="WZW108" s="1"/>
      <c r="WZX108" s="1"/>
      <c r="WZY108" s="1"/>
      <c r="WZZ108" s="1"/>
      <c r="XAA108" s="1"/>
      <c r="XAB108" s="1"/>
      <c r="XAC108" s="1"/>
      <c r="XAD108" s="1"/>
      <c r="XAE108" s="1"/>
      <c r="XAF108" s="1"/>
      <c r="XAG108" s="1"/>
      <c r="XAH108" s="1"/>
      <c r="XAI108" s="1"/>
      <c r="XAJ108" s="1"/>
      <c r="XAK108" s="1"/>
      <c r="XAL108" s="1"/>
      <c r="XAM108" s="1"/>
      <c r="XAN108" s="1"/>
      <c r="XAO108" s="1"/>
      <c r="XAP108" s="1"/>
      <c r="XAQ108" s="1"/>
      <c r="XAR108" s="1"/>
      <c r="XAS108" s="1"/>
      <c r="XAT108" s="1"/>
      <c r="XAU108" s="1"/>
      <c r="XAV108" s="1"/>
      <c r="XAW108" s="1"/>
      <c r="XAX108" s="1"/>
      <c r="XAY108" s="1"/>
      <c r="XAZ108" s="1"/>
      <c r="XBA108" s="1"/>
      <c r="XBB108" s="1"/>
      <c r="XBC108" s="1"/>
      <c r="XBD108" s="1"/>
      <c r="XBE108" s="1"/>
      <c r="XBF108" s="1"/>
      <c r="XBG108" s="1"/>
      <c r="XBH108" s="1"/>
      <c r="XBI108" s="1"/>
      <c r="XBJ108" s="1"/>
      <c r="XBK108" s="1"/>
      <c r="XBL108" s="1"/>
      <c r="XBM108" s="1"/>
      <c r="XBN108" s="1"/>
      <c r="XBO108" s="1"/>
      <c r="XBP108" s="1"/>
      <c r="XBQ108" s="1"/>
      <c r="XBR108" s="1"/>
      <c r="XBS108" s="1"/>
      <c r="XBT108" s="1"/>
      <c r="XBU108" s="1"/>
      <c r="XBV108" s="1"/>
      <c r="XBW108" s="1"/>
      <c r="XBX108" s="1"/>
      <c r="XBY108" s="1"/>
      <c r="XBZ108" s="1"/>
      <c r="XCA108" s="1"/>
      <c r="XCB108" s="1"/>
      <c r="XCC108" s="1"/>
      <c r="XCD108" s="1"/>
      <c r="XCE108" s="1"/>
      <c r="XCF108" s="1"/>
      <c r="XCG108" s="1"/>
      <c r="XCH108" s="1"/>
      <c r="XCI108" s="1"/>
      <c r="XCJ108" s="1"/>
      <c r="XCK108" s="1"/>
      <c r="XCL108" s="1"/>
      <c r="XCM108" s="1"/>
      <c r="XCN108" s="1"/>
      <c r="XCO108" s="1"/>
      <c r="XCP108" s="1"/>
      <c r="XCQ108" s="1"/>
      <c r="XCR108" s="1"/>
      <c r="XCS108" s="1"/>
      <c r="XCT108" s="1"/>
      <c r="XCU108" s="1"/>
      <c r="XCV108" s="1"/>
      <c r="XCW108" s="1"/>
      <c r="XCX108" s="1"/>
      <c r="XCY108" s="1"/>
      <c r="XCZ108" s="1"/>
      <c r="XDA108" s="1"/>
      <c r="XDB108" s="1"/>
      <c r="XDC108" s="1"/>
      <c r="XDD108" s="1"/>
      <c r="XDE108" s="1"/>
      <c r="XDF108" s="1"/>
      <c r="XDG108" s="1"/>
      <c r="XDH108" s="1"/>
      <c r="XDI108" s="1"/>
      <c r="XDJ108" s="1"/>
      <c r="XDK108" s="1"/>
      <c r="XDL108" s="1"/>
      <c r="XDM108" s="1"/>
      <c r="XDN108" s="1"/>
      <c r="XDO108" s="1"/>
      <c r="XDP108" s="1"/>
      <c r="XDQ108" s="1"/>
      <c r="XDR108" s="1"/>
      <c r="XDS108" s="1"/>
      <c r="XDT108" s="1"/>
      <c r="XDU108" s="1"/>
      <c r="XDV108" s="1"/>
      <c r="XDW108" s="1"/>
      <c r="XDX108" s="1"/>
      <c r="XDY108" s="1"/>
      <c r="XDZ108" s="1"/>
      <c r="XEA108" s="1"/>
      <c r="XEB108" s="1"/>
      <c r="XEC108" s="1"/>
      <c r="XED108" s="1"/>
      <c r="XEE108" s="1"/>
      <c r="XEF108" s="1"/>
      <c r="XEG108" s="1"/>
      <c r="XEH108" s="1"/>
      <c r="XEI108" s="1"/>
      <c r="XEJ108" s="1"/>
      <c r="XEK108" s="1"/>
      <c r="XEL108" s="1"/>
      <c r="XEM108" s="1"/>
      <c r="XEN108" s="1"/>
      <c r="XEO108" s="1"/>
      <c r="XEP108" s="1"/>
      <c r="XEQ108" s="1"/>
      <c r="XER108" s="1"/>
      <c r="XES108" s="1"/>
      <c r="XET108" s="1"/>
      <c r="XEU108" s="1"/>
      <c r="XEV108" s="1"/>
      <c r="XEW108" s="1"/>
      <c r="XEX108" s="1"/>
      <c r="XEY108" s="1"/>
      <c r="XEZ108" s="1"/>
      <c r="XFA108" s="1"/>
      <c r="XFB108" s="1"/>
      <c r="XFC108" s="1"/>
    </row>
    <row r="109" spans="1:150 16226:16383" s="3" customFormat="1" ht="20.5" hidden="1" x14ac:dyDescent="0.35">
      <c r="A109" s="70"/>
      <c r="B109" s="71"/>
      <c r="C109" s="70"/>
      <c r="D109" s="71"/>
      <c r="E109" s="70"/>
      <c r="F109" s="71"/>
      <c r="G109" s="70"/>
      <c r="H109" s="7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WZB109" s="1"/>
      <c r="WZC109" s="1"/>
      <c r="WZD109" s="1"/>
      <c r="WZE109" s="1"/>
      <c r="WZF109" s="1"/>
      <c r="WZG109" s="1"/>
      <c r="WZH109" s="1"/>
      <c r="WZI109" s="1"/>
      <c r="WZJ109" s="1"/>
      <c r="WZK109" s="1"/>
      <c r="WZL109" s="1"/>
      <c r="WZM109" s="1"/>
      <c r="WZN109" s="1"/>
      <c r="WZO109" s="1"/>
      <c r="WZP109" s="1"/>
      <c r="WZQ109" s="1"/>
      <c r="WZR109" s="1"/>
      <c r="WZS109" s="1"/>
      <c r="WZT109" s="1"/>
      <c r="WZU109" s="1"/>
      <c r="WZV109" s="1"/>
      <c r="WZW109" s="1"/>
      <c r="WZX109" s="1"/>
      <c r="WZY109" s="1"/>
      <c r="WZZ109" s="1"/>
      <c r="XAA109" s="1"/>
      <c r="XAB109" s="1"/>
      <c r="XAC109" s="1"/>
      <c r="XAD109" s="1"/>
      <c r="XAE109" s="1"/>
      <c r="XAF109" s="1"/>
      <c r="XAG109" s="1"/>
      <c r="XAH109" s="1"/>
      <c r="XAI109" s="1"/>
      <c r="XAJ109" s="1"/>
      <c r="XAK109" s="1"/>
      <c r="XAL109" s="1"/>
      <c r="XAM109" s="1"/>
      <c r="XAN109" s="1"/>
      <c r="XAO109" s="1"/>
      <c r="XAP109" s="1"/>
      <c r="XAQ109" s="1"/>
      <c r="XAR109" s="1"/>
      <c r="XAS109" s="1"/>
      <c r="XAT109" s="1"/>
      <c r="XAU109" s="1"/>
      <c r="XAV109" s="1"/>
      <c r="XAW109" s="1"/>
      <c r="XAX109" s="1"/>
      <c r="XAY109" s="1"/>
      <c r="XAZ109" s="1"/>
      <c r="XBA109" s="1"/>
      <c r="XBB109" s="1"/>
      <c r="XBC109" s="1"/>
      <c r="XBD109" s="1"/>
      <c r="XBE109" s="1"/>
      <c r="XBF109" s="1"/>
      <c r="XBG109" s="1"/>
      <c r="XBH109" s="1"/>
      <c r="XBI109" s="1"/>
      <c r="XBJ109" s="1"/>
      <c r="XBK109" s="1"/>
      <c r="XBL109" s="1"/>
      <c r="XBM109" s="1"/>
      <c r="XBN109" s="1"/>
      <c r="XBO109" s="1"/>
      <c r="XBP109" s="1"/>
      <c r="XBQ109" s="1"/>
      <c r="XBR109" s="1"/>
      <c r="XBS109" s="1"/>
      <c r="XBT109" s="1"/>
      <c r="XBU109" s="1"/>
      <c r="XBV109" s="1"/>
      <c r="XBW109" s="1"/>
      <c r="XBX109" s="1"/>
      <c r="XBY109" s="1"/>
      <c r="XBZ109" s="1"/>
      <c r="XCA109" s="1"/>
      <c r="XCB109" s="1"/>
      <c r="XCC109" s="1"/>
      <c r="XCD109" s="1"/>
      <c r="XCE109" s="1"/>
      <c r="XCF109" s="1"/>
      <c r="XCG109" s="1"/>
      <c r="XCH109" s="1"/>
      <c r="XCI109" s="1"/>
      <c r="XCJ109" s="1"/>
      <c r="XCK109" s="1"/>
      <c r="XCL109" s="1"/>
      <c r="XCM109" s="1"/>
      <c r="XCN109" s="1"/>
      <c r="XCO109" s="1"/>
      <c r="XCP109" s="1"/>
      <c r="XCQ109" s="1"/>
      <c r="XCR109" s="1"/>
      <c r="XCS109" s="1"/>
      <c r="XCT109" s="1"/>
      <c r="XCU109" s="1"/>
      <c r="XCV109" s="1"/>
      <c r="XCW109" s="1"/>
      <c r="XCX109" s="1"/>
      <c r="XCY109" s="1"/>
      <c r="XCZ109" s="1"/>
      <c r="XDA109" s="1"/>
      <c r="XDB109" s="1"/>
      <c r="XDC109" s="1"/>
      <c r="XDD109" s="1"/>
      <c r="XDE109" s="1"/>
      <c r="XDF109" s="1"/>
      <c r="XDG109" s="1"/>
      <c r="XDH109" s="1"/>
      <c r="XDI109" s="1"/>
      <c r="XDJ109" s="1"/>
      <c r="XDK109" s="1"/>
      <c r="XDL109" s="1"/>
      <c r="XDM109" s="1"/>
      <c r="XDN109" s="1"/>
      <c r="XDO109" s="1"/>
      <c r="XDP109" s="1"/>
      <c r="XDQ109" s="1"/>
      <c r="XDR109" s="1"/>
      <c r="XDS109" s="1"/>
      <c r="XDT109" s="1"/>
      <c r="XDU109" s="1"/>
      <c r="XDV109" s="1"/>
      <c r="XDW109" s="1"/>
      <c r="XDX109" s="1"/>
      <c r="XDY109" s="1"/>
      <c r="XDZ109" s="1"/>
      <c r="XEA109" s="1"/>
      <c r="XEB109" s="1"/>
      <c r="XEC109" s="1"/>
      <c r="XED109" s="1"/>
      <c r="XEE109" s="1"/>
      <c r="XEF109" s="1"/>
      <c r="XEG109" s="1"/>
      <c r="XEH109" s="1"/>
      <c r="XEI109" s="1"/>
      <c r="XEJ109" s="1"/>
      <c r="XEK109" s="1"/>
      <c r="XEL109" s="1"/>
      <c r="XEM109" s="1"/>
      <c r="XEN109" s="1"/>
      <c r="XEO109" s="1"/>
      <c r="XEP109" s="1"/>
      <c r="XEQ109" s="1"/>
      <c r="XER109" s="1"/>
      <c r="XES109" s="1"/>
      <c r="XET109" s="1"/>
      <c r="XEU109" s="1"/>
      <c r="XEV109" s="1"/>
      <c r="XEW109" s="1"/>
      <c r="XEX109" s="1"/>
      <c r="XEY109" s="1"/>
      <c r="XEZ109" s="1"/>
      <c r="XFA109" s="1"/>
      <c r="XFB109" s="1"/>
      <c r="XFC109" s="1"/>
    </row>
    <row r="110" spans="1:150 16226:16383" s="3" customFormat="1" ht="20.5" hidden="1" x14ac:dyDescent="0.35">
      <c r="A110" s="72" t="s">
        <v>163</v>
      </c>
      <c r="B110" s="73"/>
      <c r="C110" s="72" t="s">
        <v>97</v>
      </c>
      <c r="D110" s="73"/>
      <c r="E110" s="72">
        <f>SUM(F108:F109)</f>
        <v>0</v>
      </c>
      <c r="F110" s="73"/>
      <c r="G110" s="72">
        <f>SUM(H108:H109)</f>
        <v>0</v>
      </c>
      <c r="H110" s="73">
        <f>SUM(H108:H109)</f>
        <v>0</v>
      </c>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WZB110" s="1"/>
      <c r="WZC110" s="1"/>
      <c r="WZD110" s="1"/>
      <c r="WZE110" s="1"/>
      <c r="WZF110" s="1"/>
      <c r="WZG110" s="1"/>
      <c r="WZH110" s="1"/>
      <c r="WZI110" s="1"/>
      <c r="WZJ110" s="1"/>
      <c r="WZK110" s="1"/>
      <c r="WZL110" s="1"/>
      <c r="WZM110" s="1"/>
      <c r="WZN110" s="1"/>
      <c r="WZO110" s="1"/>
      <c r="WZP110" s="1"/>
      <c r="WZQ110" s="1"/>
      <c r="WZR110" s="1"/>
      <c r="WZS110" s="1"/>
      <c r="WZT110" s="1"/>
      <c r="WZU110" s="1"/>
      <c r="WZV110" s="1"/>
      <c r="WZW110" s="1"/>
      <c r="WZX110" s="1"/>
      <c r="WZY110" s="1"/>
      <c r="WZZ110" s="1"/>
      <c r="XAA110" s="1"/>
      <c r="XAB110" s="1"/>
      <c r="XAC110" s="1"/>
      <c r="XAD110" s="1"/>
      <c r="XAE110" s="1"/>
      <c r="XAF110" s="1"/>
      <c r="XAG110" s="1"/>
      <c r="XAH110" s="1"/>
      <c r="XAI110" s="1"/>
      <c r="XAJ110" s="1"/>
      <c r="XAK110" s="1"/>
      <c r="XAL110" s="1"/>
      <c r="XAM110" s="1"/>
      <c r="XAN110" s="1"/>
      <c r="XAO110" s="1"/>
      <c r="XAP110" s="1"/>
      <c r="XAQ110" s="1"/>
      <c r="XAR110" s="1"/>
      <c r="XAS110" s="1"/>
      <c r="XAT110" s="1"/>
      <c r="XAU110" s="1"/>
      <c r="XAV110" s="1"/>
      <c r="XAW110" s="1"/>
      <c r="XAX110" s="1"/>
      <c r="XAY110" s="1"/>
      <c r="XAZ110" s="1"/>
      <c r="XBA110" s="1"/>
      <c r="XBB110" s="1"/>
      <c r="XBC110" s="1"/>
      <c r="XBD110" s="1"/>
      <c r="XBE110" s="1"/>
      <c r="XBF110" s="1"/>
      <c r="XBG110" s="1"/>
      <c r="XBH110" s="1"/>
      <c r="XBI110" s="1"/>
      <c r="XBJ110" s="1"/>
      <c r="XBK110" s="1"/>
      <c r="XBL110" s="1"/>
      <c r="XBM110" s="1"/>
      <c r="XBN110" s="1"/>
      <c r="XBO110" s="1"/>
      <c r="XBP110" s="1"/>
      <c r="XBQ110" s="1"/>
      <c r="XBR110" s="1"/>
      <c r="XBS110" s="1"/>
      <c r="XBT110" s="1"/>
      <c r="XBU110" s="1"/>
      <c r="XBV110" s="1"/>
      <c r="XBW110" s="1"/>
      <c r="XBX110" s="1"/>
      <c r="XBY110" s="1"/>
      <c r="XBZ110" s="1"/>
      <c r="XCA110" s="1"/>
      <c r="XCB110" s="1"/>
      <c r="XCC110" s="1"/>
      <c r="XCD110" s="1"/>
      <c r="XCE110" s="1"/>
      <c r="XCF110" s="1"/>
      <c r="XCG110" s="1"/>
      <c r="XCH110" s="1"/>
      <c r="XCI110" s="1"/>
      <c r="XCJ110" s="1"/>
      <c r="XCK110" s="1"/>
      <c r="XCL110" s="1"/>
      <c r="XCM110" s="1"/>
      <c r="XCN110" s="1"/>
      <c r="XCO110" s="1"/>
      <c r="XCP110" s="1"/>
      <c r="XCQ110" s="1"/>
      <c r="XCR110" s="1"/>
      <c r="XCS110" s="1"/>
      <c r="XCT110" s="1"/>
      <c r="XCU110" s="1"/>
      <c r="XCV110" s="1"/>
      <c r="XCW110" s="1"/>
      <c r="XCX110" s="1"/>
      <c r="XCY110" s="1"/>
      <c r="XCZ110" s="1"/>
      <c r="XDA110" s="1"/>
      <c r="XDB110" s="1"/>
      <c r="XDC110" s="1"/>
      <c r="XDD110" s="1"/>
      <c r="XDE110" s="1"/>
      <c r="XDF110" s="1"/>
      <c r="XDG110" s="1"/>
      <c r="XDH110" s="1"/>
      <c r="XDI110" s="1"/>
      <c r="XDJ110" s="1"/>
      <c r="XDK110" s="1"/>
      <c r="XDL110" s="1"/>
      <c r="XDM110" s="1"/>
      <c r="XDN110" s="1"/>
      <c r="XDO110" s="1"/>
      <c r="XDP110" s="1"/>
      <c r="XDQ110" s="1"/>
      <c r="XDR110" s="1"/>
      <c r="XDS110" s="1"/>
      <c r="XDT110" s="1"/>
      <c r="XDU110" s="1"/>
      <c r="XDV110" s="1"/>
      <c r="XDW110" s="1"/>
      <c r="XDX110" s="1"/>
      <c r="XDY110" s="1"/>
      <c r="XDZ110" s="1"/>
      <c r="XEA110" s="1"/>
      <c r="XEB110" s="1"/>
      <c r="XEC110" s="1"/>
      <c r="XED110" s="1"/>
      <c r="XEE110" s="1"/>
      <c r="XEF110" s="1"/>
      <c r="XEG110" s="1"/>
      <c r="XEH110" s="1"/>
      <c r="XEI110" s="1"/>
      <c r="XEJ110" s="1"/>
      <c r="XEK110" s="1"/>
      <c r="XEL110" s="1"/>
      <c r="XEM110" s="1"/>
      <c r="XEN110" s="1"/>
      <c r="XEO110" s="1"/>
      <c r="XEP110" s="1"/>
      <c r="XEQ110" s="1"/>
      <c r="XER110" s="1"/>
      <c r="XES110" s="1"/>
      <c r="XET110" s="1"/>
      <c r="XEU110" s="1"/>
      <c r="XEV110" s="1"/>
      <c r="XEW110" s="1"/>
      <c r="XEX110" s="1"/>
      <c r="XEY110" s="1"/>
      <c r="XEZ110" s="1"/>
      <c r="XFA110" s="1"/>
      <c r="XFB110" s="1"/>
      <c r="XFC110" s="1"/>
    </row>
    <row r="111" spans="1:150 16226:16383" s="3" customFormat="1" ht="20.5" hidden="1" x14ac:dyDescent="0.35">
      <c r="A111" s="72" t="s">
        <v>260</v>
      </c>
      <c r="B111" s="73"/>
      <c r="C111" s="72" t="s">
        <v>97</v>
      </c>
      <c r="D111" s="73"/>
      <c r="E111" s="72">
        <f>SUM(F105,F110)</f>
        <v>0</v>
      </c>
      <c r="F111" s="73"/>
      <c r="G111" s="72">
        <f>SUM(H105,H110)</f>
        <v>0</v>
      </c>
      <c r="H111" s="73"/>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WZB111" s="1"/>
      <c r="WZC111" s="1"/>
      <c r="WZD111" s="1"/>
      <c r="WZE111" s="1"/>
      <c r="WZF111" s="1"/>
      <c r="WZG111" s="1"/>
      <c r="WZH111" s="1"/>
      <c r="WZI111" s="1"/>
      <c r="WZJ111" s="1"/>
      <c r="WZK111" s="1"/>
      <c r="WZL111" s="1"/>
      <c r="WZM111" s="1"/>
      <c r="WZN111" s="1"/>
      <c r="WZO111" s="1"/>
      <c r="WZP111" s="1"/>
      <c r="WZQ111" s="1"/>
      <c r="WZR111" s="1"/>
      <c r="WZS111" s="1"/>
      <c r="WZT111" s="1"/>
      <c r="WZU111" s="1"/>
      <c r="WZV111" s="1"/>
      <c r="WZW111" s="1"/>
      <c r="WZX111" s="1"/>
      <c r="WZY111" s="1"/>
      <c r="WZZ111" s="1"/>
      <c r="XAA111" s="1"/>
      <c r="XAB111" s="1"/>
      <c r="XAC111" s="1"/>
      <c r="XAD111" s="1"/>
      <c r="XAE111" s="1"/>
      <c r="XAF111" s="1"/>
      <c r="XAG111" s="1"/>
      <c r="XAH111" s="1"/>
      <c r="XAI111" s="1"/>
      <c r="XAJ111" s="1"/>
      <c r="XAK111" s="1"/>
      <c r="XAL111" s="1"/>
      <c r="XAM111" s="1"/>
      <c r="XAN111" s="1"/>
      <c r="XAO111" s="1"/>
      <c r="XAP111" s="1"/>
      <c r="XAQ111" s="1"/>
      <c r="XAR111" s="1"/>
      <c r="XAS111" s="1"/>
      <c r="XAT111" s="1"/>
      <c r="XAU111" s="1"/>
      <c r="XAV111" s="1"/>
      <c r="XAW111" s="1"/>
      <c r="XAX111" s="1"/>
      <c r="XAY111" s="1"/>
      <c r="XAZ111" s="1"/>
      <c r="XBA111" s="1"/>
      <c r="XBB111" s="1"/>
      <c r="XBC111" s="1"/>
      <c r="XBD111" s="1"/>
      <c r="XBE111" s="1"/>
      <c r="XBF111" s="1"/>
      <c r="XBG111" s="1"/>
      <c r="XBH111" s="1"/>
      <c r="XBI111" s="1"/>
      <c r="XBJ111" s="1"/>
      <c r="XBK111" s="1"/>
      <c r="XBL111" s="1"/>
      <c r="XBM111" s="1"/>
      <c r="XBN111" s="1"/>
      <c r="XBO111" s="1"/>
      <c r="XBP111" s="1"/>
      <c r="XBQ111" s="1"/>
      <c r="XBR111" s="1"/>
      <c r="XBS111" s="1"/>
      <c r="XBT111" s="1"/>
      <c r="XBU111" s="1"/>
      <c r="XBV111" s="1"/>
      <c r="XBW111" s="1"/>
      <c r="XBX111" s="1"/>
      <c r="XBY111" s="1"/>
      <c r="XBZ111" s="1"/>
      <c r="XCA111" s="1"/>
      <c r="XCB111" s="1"/>
      <c r="XCC111" s="1"/>
      <c r="XCD111" s="1"/>
      <c r="XCE111" s="1"/>
      <c r="XCF111" s="1"/>
      <c r="XCG111" s="1"/>
      <c r="XCH111" s="1"/>
      <c r="XCI111" s="1"/>
      <c r="XCJ111" s="1"/>
      <c r="XCK111" s="1"/>
      <c r="XCL111" s="1"/>
      <c r="XCM111" s="1"/>
      <c r="XCN111" s="1"/>
      <c r="XCO111" s="1"/>
      <c r="XCP111" s="1"/>
      <c r="XCQ111" s="1"/>
      <c r="XCR111" s="1"/>
      <c r="XCS111" s="1"/>
      <c r="XCT111" s="1"/>
      <c r="XCU111" s="1"/>
      <c r="XCV111" s="1"/>
      <c r="XCW111" s="1"/>
      <c r="XCX111" s="1"/>
      <c r="XCY111" s="1"/>
      <c r="XCZ111" s="1"/>
      <c r="XDA111" s="1"/>
      <c r="XDB111" s="1"/>
      <c r="XDC111" s="1"/>
      <c r="XDD111" s="1"/>
      <c r="XDE111" s="1"/>
      <c r="XDF111" s="1"/>
      <c r="XDG111" s="1"/>
      <c r="XDH111" s="1"/>
      <c r="XDI111" s="1"/>
      <c r="XDJ111" s="1"/>
      <c r="XDK111" s="1"/>
      <c r="XDL111" s="1"/>
      <c r="XDM111" s="1"/>
      <c r="XDN111" s="1"/>
      <c r="XDO111" s="1"/>
      <c r="XDP111" s="1"/>
      <c r="XDQ111" s="1"/>
      <c r="XDR111" s="1"/>
      <c r="XDS111" s="1"/>
      <c r="XDT111" s="1"/>
      <c r="XDU111" s="1"/>
      <c r="XDV111" s="1"/>
      <c r="XDW111" s="1"/>
      <c r="XDX111" s="1"/>
      <c r="XDY111" s="1"/>
      <c r="XDZ111" s="1"/>
      <c r="XEA111" s="1"/>
      <c r="XEB111" s="1"/>
      <c r="XEC111" s="1"/>
      <c r="XED111" s="1"/>
      <c r="XEE111" s="1"/>
      <c r="XEF111" s="1"/>
      <c r="XEG111" s="1"/>
      <c r="XEH111" s="1"/>
      <c r="XEI111" s="1"/>
      <c r="XEJ111" s="1"/>
      <c r="XEK111" s="1"/>
      <c r="XEL111" s="1"/>
      <c r="XEM111" s="1"/>
      <c r="XEN111" s="1"/>
      <c r="XEO111" s="1"/>
      <c r="XEP111" s="1"/>
      <c r="XEQ111" s="1"/>
      <c r="XER111" s="1"/>
      <c r="XES111" s="1"/>
      <c r="XET111" s="1"/>
      <c r="XEU111" s="1"/>
      <c r="XEV111" s="1"/>
      <c r="XEW111" s="1"/>
      <c r="XEX111" s="1"/>
      <c r="XEY111" s="1"/>
      <c r="XEZ111" s="1"/>
      <c r="XFA111" s="1"/>
      <c r="XFB111" s="1"/>
      <c r="XFC111" s="1"/>
    </row>
    <row r="112" spans="1:150 16226:16383" ht="20.5" hidden="1" x14ac:dyDescent="0.35">
      <c r="A112" s="106" t="s">
        <v>159</v>
      </c>
      <c r="B112" s="107"/>
      <c r="C112" s="107"/>
      <c r="D112" s="107"/>
      <c r="E112" s="107"/>
      <c r="F112" s="107"/>
      <c r="G112" s="107"/>
      <c r="H112" s="108"/>
    </row>
    <row r="113" spans="1:150 16226:16383" ht="66" hidden="1" customHeight="1" x14ac:dyDescent="0.35">
      <c r="A113" s="51" t="s">
        <v>245</v>
      </c>
      <c r="B113" s="30" t="s">
        <v>246</v>
      </c>
      <c r="C113" s="52" t="s">
        <v>247</v>
      </c>
      <c r="D113" s="30" t="s">
        <v>89</v>
      </c>
      <c r="E113" s="30" t="s">
        <v>177</v>
      </c>
      <c r="F113" s="32" t="s">
        <v>248</v>
      </c>
      <c r="G113" s="30" t="s">
        <v>91</v>
      </c>
      <c r="H113" s="30" t="s">
        <v>90</v>
      </c>
    </row>
    <row r="114" spans="1:150 16226:16383" s="3" customFormat="1" ht="20.5" hidden="1" x14ac:dyDescent="0.35">
      <c r="A114" s="147" t="s">
        <v>136</v>
      </c>
      <c r="B114" s="148"/>
      <c r="C114" s="148"/>
      <c r="D114" s="148"/>
      <c r="E114" s="148"/>
      <c r="F114" s="148"/>
      <c r="G114" s="148"/>
      <c r="H114" s="149"/>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WZB114" s="1"/>
      <c r="WZC114" s="1"/>
      <c r="WZD114" s="1"/>
      <c r="WZE114" s="1"/>
      <c r="WZF114" s="1"/>
      <c r="WZG114" s="1"/>
      <c r="WZH114" s="1"/>
      <c r="WZI114" s="1"/>
      <c r="WZJ114" s="1"/>
      <c r="WZK114" s="1"/>
      <c r="WZL114" s="1"/>
      <c r="WZM114" s="1"/>
      <c r="WZN114" s="1"/>
      <c r="WZO114" s="1"/>
      <c r="WZP114" s="1"/>
      <c r="WZQ114" s="1"/>
      <c r="WZR114" s="1"/>
      <c r="WZS114" s="1"/>
      <c r="WZT114" s="1"/>
      <c r="WZU114" s="1"/>
      <c r="WZV114" s="1"/>
      <c r="WZW114" s="1"/>
      <c r="WZX114" s="1"/>
      <c r="WZY114" s="1"/>
      <c r="WZZ114" s="1"/>
      <c r="XAA114" s="1"/>
      <c r="XAB114" s="1"/>
      <c r="XAC114" s="1"/>
      <c r="XAD114" s="1"/>
      <c r="XAE114" s="1"/>
      <c r="XAF114" s="1"/>
      <c r="XAG114" s="1"/>
      <c r="XAH114" s="1"/>
      <c r="XAI114" s="1"/>
      <c r="XAJ114" s="1"/>
      <c r="XAK114" s="1"/>
      <c r="XAL114" s="1"/>
      <c r="XAM114" s="1"/>
      <c r="XAN114" s="1"/>
      <c r="XAO114" s="1"/>
      <c r="XAP114" s="1"/>
      <c r="XAQ114" s="1"/>
      <c r="XAR114" s="1"/>
      <c r="XAS114" s="1"/>
      <c r="XAT114" s="1"/>
      <c r="XAU114" s="1"/>
      <c r="XAV114" s="1"/>
      <c r="XAW114" s="1"/>
      <c r="XAX114" s="1"/>
      <c r="XAY114" s="1"/>
      <c r="XAZ114" s="1"/>
      <c r="XBA114" s="1"/>
      <c r="XBB114" s="1"/>
      <c r="XBC114" s="1"/>
      <c r="XBD114" s="1"/>
      <c r="XBE114" s="1"/>
      <c r="XBF114" s="1"/>
      <c r="XBG114" s="1"/>
      <c r="XBH114" s="1"/>
      <c r="XBI114" s="1"/>
      <c r="XBJ114" s="1"/>
      <c r="XBK114" s="1"/>
      <c r="XBL114" s="1"/>
      <c r="XBM114" s="1"/>
      <c r="XBN114" s="1"/>
      <c r="XBO114" s="1"/>
      <c r="XBP114" s="1"/>
      <c r="XBQ114" s="1"/>
      <c r="XBR114" s="1"/>
      <c r="XBS114" s="1"/>
      <c r="XBT114" s="1"/>
      <c r="XBU114" s="1"/>
      <c r="XBV114" s="1"/>
      <c r="XBW114" s="1"/>
      <c r="XBX114" s="1"/>
      <c r="XBY114" s="1"/>
      <c r="XBZ114" s="1"/>
      <c r="XCA114" s="1"/>
      <c r="XCB114" s="1"/>
      <c r="XCC114" s="1"/>
      <c r="XCD114" s="1"/>
      <c r="XCE114" s="1"/>
      <c r="XCF114" s="1"/>
      <c r="XCG114" s="1"/>
      <c r="XCH114" s="1"/>
      <c r="XCI114" s="1"/>
      <c r="XCJ114" s="1"/>
      <c r="XCK114" s="1"/>
      <c r="XCL114" s="1"/>
      <c r="XCM114" s="1"/>
      <c r="XCN114" s="1"/>
      <c r="XCO114" s="1"/>
      <c r="XCP114" s="1"/>
      <c r="XCQ114" s="1"/>
      <c r="XCR114" s="1"/>
      <c r="XCS114" s="1"/>
      <c r="XCT114" s="1"/>
      <c r="XCU114" s="1"/>
      <c r="XCV114" s="1"/>
      <c r="XCW114" s="1"/>
      <c r="XCX114" s="1"/>
      <c r="XCY114" s="1"/>
      <c r="XCZ114" s="1"/>
      <c r="XDA114" s="1"/>
      <c r="XDB114" s="1"/>
      <c r="XDC114" s="1"/>
      <c r="XDD114" s="1"/>
      <c r="XDE114" s="1"/>
      <c r="XDF114" s="1"/>
      <c r="XDG114" s="1"/>
      <c r="XDH114" s="1"/>
      <c r="XDI114" s="1"/>
      <c r="XDJ114" s="1"/>
      <c r="XDK114" s="1"/>
      <c r="XDL114" s="1"/>
      <c r="XDM114" s="1"/>
      <c r="XDN114" s="1"/>
      <c r="XDO114" s="1"/>
      <c r="XDP114" s="1"/>
      <c r="XDQ114" s="1"/>
      <c r="XDR114" s="1"/>
      <c r="XDS114" s="1"/>
      <c r="XDT114" s="1"/>
      <c r="XDU114" s="1"/>
      <c r="XDV114" s="1"/>
      <c r="XDW114" s="1"/>
      <c r="XDX114" s="1"/>
      <c r="XDY114" s="1"/>
      <c r="XDZ114" s="1"/>
      <c r="XEA114" s="1"/>
      <c r="XEB114" s="1"/>
      <c r="XEC114" s="1"/>
      <c r="XED114" s="1"/>
      <c r="XEE114" s="1"/>
      <c r="XEF114" s="1"/>
      <c r="XEG114" s="1"/>
      <c r="XEH114" s="1"/>
      <c r="XEI114" s="1"/>
      <c r="XEJ114" s="1"/>
      <c r="XEK114" s="1"/>
      <c r="XEL114" s="1"/>
      <c r="XEM114" s="1"/>
      <c r="XEN114" s="1"/>
      <c r="XEO114" s="1"/>
      <c r="XEP114" s="1"/>
      <c r="XEQ114" s="1"/>
      <c r="XER114" s="1"/>
      <c r="XES114" s="1"/>
      <c r="XET114" s="1"/>
      <c r="XEU114" s="1"/>
      <c r="XEV114" s="1"/>
      <c r="XEW114" s="1"/>
      <c r="XEX114" s="1"/>
      <c r="XEY114" s="1"/>
      <c r="XEZ114" s="1"/>
      <c r="XFA114" s="1"/>
      <c r="XFB114" s="1"/>
      <c r="XFC114" s="1"/>
    </row>
    <row r="115" spans="1:150 16226:16383" s="3" customFormat="1" ht="20.5" hidden="1" x14ac:dyDescent="0.35">
      <c r="A115" s="124">
        <f>LEFT(A114,SUM(LEN(A114)-LEN(SUBSTITUTE(A114,{"0","1","2","3","4","5","6","7","8","9"},""))))*100+1</f>
        <v>101</v>
      </c>
      <c r="B115" s="124"/>
      <c r="C115" s="53"/>
      <c r="D115" s="53"/>
      <c r="E115" s="31">
        <v>0</v>
      </c>
      <c r="F115" s="6">
        <v>0</v>
      </c>
      <c r="G115" s="6">
        <v>0</v>
      </c>
      <c r="H115" s="6">
        <f>E115+F115+(IF(G115&lt;101,G115,IF(G115&lt;201,G115/2,IF(G115&lt;=301,G115/3,G115/4))))</f>
        <v>0</v>
      </c>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WZB115" s="1"/>
      <c r="WZC115" s="1"/>
      <c r="WZD115" s="1"/>
      <c r="WZE115" s="1"/>
      <c r="WZF115" s="1"/>
      <c r="WZG115" s="1"/>
      <c r="WZH115" s="1"/>
      <c r="WZI115" s="1"/>
      <c r="WZJ115" s="1"/>
      <c r="WZK115" s="1"/>
      <c r="WZL115" s="1"/>
      <c r="WZM115" s="1"/>
      <c r="WZN115" s="1"/>
      <c r="WZO115" s="1"/>
      <c r="WZP115" s="1"/>
      <c r="WZQ115" s="1"/>
      <c r="WZR115" s="1"/>
      <c r="WZS115" s="1"/>
      <c r="WZT115" s="1"/>
      <c r="WZU115" s="1"/>
      <c r="WZV115" s="1"/>
      <c r="WZW115" s="1"/>
      <c r="WZX115" s="1"/>
      <c r="WZY115" s="1"/>
      <c r="WZZ115" s="1"/>
      <c r="XAA115" s="1"/>
      <c r="XAB115" s="1"/>
      <c r="XAC115" s="1"/>
      <c r="XAD115" s="1"/>
      <c r="XAE115" s="1"/>
      <c r="XAF115" s="1"/>
      <c r="XAG115" s="1"/>
      <c r="XAH115" s="1"/>
      <c r="XAI115" s="1"/>
      <c r="XAJ115" s="1"/>
      <c r="XAK115" s="1"/>
      <c r="XAL115" s="1"/>
      <c r="XAM115" s="1"/>
      <c r="XAN115" s="1"/>
      <c r="XAO115" s="1"/>
      <c r="XAP115" s="1"/>
      <c r="XAQ115" s="1"/>
      <c r="XAR115" s="1"/>
      <c r="XAS115" s="1"/>
      <c r="XAT115" s="1"/>
      <c r="XAU115" s="1"/>
      <c r="XAV115" s="1"/>
      <c r="XAW115" s="1"/>
      <c r="XAX115" s="1"/>
      <c r="XAY115" s="1"/>
      <c r="XAZ115" s="1"/>
      <c r="XBA115" s="1"/>
      <c r="XBB115" s="1"/>
      <c r="XBC115" s="1"/>
      <c r="XBD115" s="1"/>
      <c r="XBE115" s="1"/>
      <c r="XBF115" s="1"/>
      <c r="XBG115" s="1"/>
      <c r="XBH115" s="1"/>
      <c r="XBI115" s="1"/>
      <c r="XBJ115" s="1"/>
      <c r="XBK115" s="1"/>
      <c r="XBL115" s="1"/>
      <c r="XBM115" s="1"/>
      <c r="XBN115" s="1"/>
      <c r="XBO115" s="1"/>
      <c r="XBP115" s="1"/>
      <c r="XBQ115" s="1"/>
      <c r="XBR115" s="1"/>
      <c r="XBS115" s="1"/>
      <c r="XBT115" s="1"/>
      <c r="XBU115" s="1"/>
      <c r="XBV115" s="1"/>
      <c r="XBW115" s="1"/>
      <c r="XBX115" s="1"/>
      <c r="XBY115" s="1"/>
      <c r="XBZ115" s="1"/>
      <c r="XCA115" s="1"/>
      <c r="XCB115" s="1"/>
      <c r="XCC115" s="1"/>
      <c r="XCD115" s="1"/>
      <c r="XCE115" s="1"/>
      <c r="XCF115" s="1"/>
      <c r="XCG115" s="1"/>
      <c r="XCH115" s="1"/>
      <c r="XCI115" s="1"/>
      <c r="XCJ115" s="1"/>
      <c r="XCK115" s="1"/>
      <c r="XCL115" s="1"/>
      <c r="XCM115" s="1"/>
      <c r="XCN115" s="1"/>
      <c r="XCO115" s="1"/>
      <c r="XCP115" s="1"/>
      <c r="XCQ115" s="1"/>
      <c r="XCR115" s="1"/>
      <c r="XCS115" s="1"/>
      <c r="XCT115" s="1"/>
      <c r="XCU115" s="1"/>
      <c r="XCV115" s="1"/>
      <c r="XCW115" s="1"/>
      <c r="XCX115" s="1"/>
      <c r="XCY115" s="1"/>
      <c r="XCZ115" s="1"/>
      <c r="XDA115" s="1"/>
      <c r="XDB115" s="1"/>
      <c r="XDC115" s="1"/>
      <c r="XDD115" s="1"/>
      <c r="XDE115" s="1"/>
      <c r="XDF115" s="1"/>
      <c r="XDG115" s="1"/>
      <c r="XDH115" s="1"/>
      <c r="XDI115" s="1"/>
      <c r="XDJ115" s="1"/>
      <c r="XDK115" s="1"/>
      <c r="XDL115" s="1"/>
      <c r="XDM115" s="1"/>
      <c r="XDN115" s="1"/>
      <c r="XDO115" s="1"/>
      <c r="XDP115" s="1"/>
      <c r="XDQ115" s="1"/>
      <c r="XDR115" s="1"/>
      <c r="XDS115" s="1"/>
      <c r="XDT115" s="1"/>
      <c r="XDU115" s="1"/>
      <c r="XDV115" s="1"/>
      <c r="XDW115" s="1"/>
      <c r="XDX115" s="1"/>
      <c r="XDY115" s="1"/>
      <c r="XDZ115" s="1"/>
      <c r="XEA115" s="1"/>
      <c r="XEB115" s="1"/>
      <c r="XEC115" s="1"/>
      <c r="XED115" s="1"/>
      <c r="XEE115" s="1"/>
      <c r="XEF115" s="1"/>
      <c r="XEG115" s="1"/>
      <c r="XEH115" s="1"/>
      <c r="XEI115" s="1"/>
      <c r="XEJ115" s="1"/>
      <c r="XEK115" s="1"/>
      <c r="XEL115" s="1"/>
      <c r="XEM115" s="1"/>
      <c r="XEN115" s="1"/>
      <c r="XEO115" s="1"/>
      <c r="XEP115" s="1"/>
      <c r="XEQ115" s="1"/>
      <c r="XER115" s="1"/>
      <c r="XES115" s="1"/>
      <c r="XET115" s="1"/>
      <c r="XEU115" s="1"/>
      <c r="XEV115" s="1"/>
      <c r="XEW115" s="1"/>
      <c r="XEX115" s="1"/>
      <c r="XEY115" s="1"/>
      <c r="XEZ115" s="1"/>
      <c r="XFA115" s="1"/>
      <c r="XFB115" s="1"/>
      <c r="XFC115" s="1"/>
    </row>
    <row r="116" spans="1:150 16226:16383" s="3" customFormat="1" ht="20.5" hidden="1" x14ac:dyDescent="0.35">
      <c r="A116" s="122">
        <f>A115+1</f>
        <v>102</v>
      </c>
      <c r="B116" s="123"/>
      <c r="C116" s="53"/>
      <c r="D116" s="53"/>
      <c r="E116" s="31"/>
      <c r="F116" s="6"/>
      <c r="G116" s="6"/>
      <c r="H116" s="6">
        <f t="shared" ref="H116:H122" si="0">E116+F116+(IF(G116&lt;101,G116,IF(G116&lt;201,G116/2,IF(G116&lt;=301,G116/3,G116/4))))</f>
        <v>0</v>
      </c>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WZB116" s="1"/>
      <c r="WZC116" s="1"/>
      <c r="WZD116" s="1"/>
      <c r="WZE116" s="1"/>
      <c r="WZF116" s="1"/>
      <c r="WZG116" s="1"/>
      <c r="WZH116" s="1"/>
      <c r="WZI116" s="1"/>
      <c r="WZJ116" s="1"/>
      <c r="WZK116" s="1"/>
      <c r="WZL116" s="1"/>
      <c r="WZM116" s="1"/>
      <c r="WZN116" s="1"/>
      <c r="WZO116" s="1"/>
      <c r="WZP116" s="1"/>
      <c r="WZQ116" s="1"/>
      <c r="WZR116" s="1"/>
      <c r="WZS116" s="1"/>
      <c r="WZT116" s="1"/>
      <c r="WZU116" s="1"/>
      <c r="WZV116" s="1"/>
      <c r="WZW116" s="1"/>
      <c r="WZX116" s="1"/>
      <c r="WZY116" s="1"/>
      <c r="WZZ116" s="1"/>
      <c r="XAA116" s="1"/>
      <c r="XAB116" s="1"/>
      <c r="XAC116" s="1"/>
      <c r="XAD116" s="1"/>
      <c r="XAE116" s="1"/>
      <c r="XAF116" s="1"/>
      <c r="XAG116" s="1"/>
      <c r="XAH116" s="1"/>
      <c r="XAI116" s="1"/>
      <c r="XAJ116" s="1"/>
      <c r="XAK116" s="1"/>
      <c r="XAL116" s="1"/>
      <c r="XAM116" s="1"/>
      <c r="XAN116" s="1"/>
      <c r="XAO116" s="1"/>
      <c r="XAP116" s="1"/>
      <c r="XAQ116" s="1"/>
      <c r="XAR116" s="1"/>
      <c r="XAS116" s="1"/>
      <c r="XAT116" s="1"/>
      <c r="XAU116" s="1"/>
      <c r="XAV116" s="1"/>
      <c r="XAW116" s="1"/>
      <c r="XAX116" s="1"/>
      <c r="XAY116" s="1"/>
      <c r="XAZ116" s="1"/>
      <c r="XBA116" s="1"/>
      <c r="XBB116" s="1"/>
      <c r="XBC116" s="1"/>
      <c r="XBD116" s="1"/>
      <c r="XBE116" s="1"/>
      <c r="XBF116" s="1"/>
      <c r="XBG116" s="1"/>
      <c r="XBH116" s="1"/>
      <c r="XBI116" s="1"/>
      <c r="XBJ116" s="1"/>
      <c r="XBK116" s="1"/>
      <c r="XBL116" s="1"/>
      <c r="XBM116" s="1"/>
      <c r="XBN116" s="1"/>
      <c r="XBO116" s="1"/>
      <c r="XBP116" s="1"/>
      <c r="XBQ116" s="1"/>
      <c r="XBR116" s="1"/>
      <c r="XBS116" s="1"/>
      <c r="XBT116" s="1"/>
      <c r="XBU116" s="1"/>
      <c r="XBV116" s="1"/>
      <c r="XBW116" s="1"/>
      <c r="XBX116" s="1"/>
      <c r="XBY116" s="1"/>
      <c r="XBZ116" s="1"/>
      <c r="XCA116" s="1"/>
      <c r="XCB116" s="1"/>
      <c r="XCC116" s="1"/>
      <c r="XCD116" s="1"/>
      <c r="XCE116" s="1"/>
      <c r="XCF116" s="1"/>
      <c r="XCG116" s="1"/>
      <c r="XCH116" s="1"/>
      <c r="XCI116" s="1"/>
      <c r="XCJ116" s="1"/>
      <c r="XCK116" s="1"/>
      <c r="XCL116" s="1"/>
      <c r="XCM116" s="1"/>
      <c r="XCN116" s="1"/>
      <c r="XCO116" s="1"/>
      <c r="XCP116" s="1"/>
      <c r="XCQ116" s="1"/>
      <c r="XCR116" s="1"/>
      <c r="XCS116" s="1"/>
      <c r="XCT116" s="1"/>
      <c r="XCU116" s="1"/>
      <c r="XCV116" s="1"/>
      <c r="XCW116" s="1"/>
      <c r="XCX116" s="1"/>
      <c r="XCY116" s="1"/>
      <c r="XCZ116" s="1"/>
      <c r="XDA116" s="1"/>
      <c r="XDB116" s="1"/>
      <c r="XDC116" s="1"/>
      <c r="XDD116" s="1"/>
      <c r="XDE116" s="1"/>
      <c r="XDF116" s="1"/>
      <c r="XDG116" s="1"/>
      <c r="XDH116" s="1"/>
      <c r="XDI116" s="1"/>
      <c r="XDJ116" s="1"/>
      <c r="XDK116" s="1"/>
      <c r="XDL116" s="1"/>
      <c r="XDM116" s="1"/>
      <c r="XDN116" s="1"/>
      <c r="XDO116" s="1"/>
      <c r="XDP116" s="1"/>
      <c r="XDQ116" s="1"/>
      <c r="XDR116" s="1"/>
      <c r="XDS116" s="1"/>
      <c r="XDT116" s="1"/>
      <c r="XDU116" s="1"/>
      <c r="XDV116" s="1"/>
      <c r="XDW116" s="1"/>
      <c r="XDX116" s="1"/>
      <c r="XDY116" s="1"/>
      <c r="XDZ116" s="1"/>
      <c r="XEA116" s="1"/>
      <c r="XEB116" s="1"/>
      <c r="XEC116" s="1"/>
      <c r="XED116" s="1"/>
      <c r="XEE116" s="1"/>
      <c r="XEF116" s="1"/>
      <c r="XEG116" s="1"/>
      <c r="XEH116" s="1"/>
      <c r="XEI116" s="1"/>
      <c r="XEJ116" s="1"/>
      <c r="XEK116" s="1"/>
      <c r="XEL116" s="1"/>
      <c r="XEM116" s="1"/>
      <c r="XEN116" s="1"/>
      <c r="XEO116" s="1"/>
      <c r="XEP116" s="1"/>
      <c r="XEQ116" s="1"/>
      <c r="XER116" s="1"/>
      <c r="XES116" s="1"/>
      <c r="XET116" s="1"/>
      <c r="XEU116" s="1"/>
      <c r="XEV116" s="1"/>
      <c r="XEW116" s="1"/>
      <c r="XEX116" s="1"/>
      <c r="XEY116" s="1"/>
      <c r="XEZ116" s="1"/>
      <c r="XFA116" s="1"/>
      <c r="XFB116" s="1"/>
      <c r="XFC116" s="1"/>
    </row>
    <row r="117" spans="1:150 16226:16383" s="3" customFormat="1" ht="20.5" hidden="1" x14ac:dyDescent="0.35">
      <c r="A117" s="122">
        <f t="shared" ref="A117:A122" si="1">A116+1</f>
        <v>103</v>
      </c>
      <c r="B117" s="123"/>
      <c r="C117" s="53"/>
      <c r="D117" s="53"/>
      <c r="E117" s="31"/>
      <c r="F117" s="6"/>
      <c r="G117" s="6"/>
      <c r="H117" s="6">
        <f t="shared" si="0"/>
        <v>0</v>
      </c>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WZB117" s="1"/>
      <c r="WZC117" s="1"/>
      <c r="WZD117" s="1"/>
      <c r="WZE117" s="1"/>
      <c r="WZF117" s="1"/>
      <c r="WZG117" s="1"/>
      <c r="WZH117" s="1"/>
      <c r="WZI117" s="1"/>
      <c r="WZJ117" s="1"/>
      <c r="WZK117" s="1"/>
      <c r="WZL117" s="1"/>
      <c r="WZM117" s="1"/>
      <c r="WZN117" s="1"/>
      <c r="WZO117" s="1"/>
      <c r="WZP117" s="1"/>
      <c r="WZQ117" s="1"/>
      <c r="WZR117" s="1"/>
      <c r="WZS117" s="1"/>
      <c r="WZT117" s="1"/>
      <c r="WZU117" s="1"/>
      <c r="WZV117" s="1"/>
      <c r="WZW117" s="1"/>
      <c r="WZX117" s="1"/>
      <c r="WZY117" s="1"/>
      <c r="WZZ117" s="1"/>
      <c r="XAA117" s="1"/>
      <c r="XAB117" s="1"/>
      <c r="XAC117" s="1"/>
      <c r="XAD117" s="1"/>
      <c r="XAE117" s="1"/>
      <c r="XAF117" s="1"/>
      <c r="XAG117" s="1"/>
      <c r="XAH117" s="1"/>
      <c r="XAI117" s="1"/>
      <c r="XAJ117" s="1"/>
      <c r="XAK117" s="1"/>
      <c r="XAL117" s="1"/>
      <c r="XAM117" s="1"/>
      <c r="XAN117" s="1"/>
      <c r="XAO117" s="1"/>
      <c r="XAP117" s="1"/>
      <c r="XAQ117" s="1"/>
      <c r="XAR117" s="1"/>
      <c r="XAS117" s="1"/>
      <c r="XAT117" s="1"/>
      <c r="XAU117" s="1"/>
      <c r="XAV117" s="1"/>
      <c r="XAW117" s="1"/>
      <c r="XAX117" s="1"/>
      <c r="XAY117" s="1"/>
      <c r="XAZ117" s="1"/>
      <c r="XBA117" s="1"/>
      <c r="XBB117" s="1"/>
      <c r="XBC117" s="1"/>
      <c r="XBD117" s="1"/>
      <c r="XBE117" s="1"/>
      <c r="XBF117" s="1"/>
      <c r="XBG117" s="1"/>
      <c r="XBH117" s="1"/>
      <c r="XBI117" s="1"/>
      <c r="XBJ117" s="1"/>
      <c r="XBK117" s="1"/>
      <c r="XBL117" s="1"/>
      <c r="XBM117" s="1"/>
      <c r="XBN117" s="1"/>
      <c r="XBO117" s="1"/>
      <c r="XBP117" s="1"/>
      <c r="XBQ117" s="1"/>
      <c r="XBR117" s="1"/>
      <c r="XBS117" s="1"/>
      <c r="XBT117" s="1"/>
      <c r="XBU117" s="1"/>
      <c r="XBV117" s="1"/>
      <c r="XBW117" s="1"/>
      <c r="XBX117" s="1"/>
      <c r="XBY117" s="1"/>
      <c r="XBZ117" s="1"/>
      <c r="XCA117" s="1"/>
      <c r="XCB117" s="1"/>
      <c r="XCC117" s="1"/>
      <c r="XCD117" s="1"/>
      <c r="XCE117" s="1"/>
      <c r="XCF117" s="1"/>
      <c r="XCG117" s="1"/>
      <c r="XCH117" s="1"/>
      <c r="XCI117" s="1"/>
      <c r="XCJ117" s="1"/>
      <c r="XCK117" s="1"/>
      <c r="XCL117" s="1"/>
      <c r="XCM117" s="1"/>
      <c r="XCN117" s="1"/>
      <c r="XCO117" s="1"/>
      <c r="XCP117" s="1"/>
      <c r="XCQ117" s="1"/>
      <c r="XCR117" s="1"/>
      <c r="XCS117" s="1"/>
      <c r="XCT117" s="1"/>
      <c r="XCU117" s="1"/>
      <c r="XCV117" s="1"/>
      <c r="XCW117" s="1"/>
      <c r="XCX117" s="1"/>
      <c r="XCY117" s="1"/>
      <c r="XCZ117" s="1"/>
      <c r="XDA117" s="1"/>
      <c r="XDB117" s="1"/>
      <c r="XDC117" s="1"/>
      <c r="XDD117" s="1"/>
      <c r="XDE117" s="1"/>
      <c r="XDF117" s="1"/>
      <c r="XDG117" s="1"/>
      <c r="XDH117" s="1"/>
      <c r="XDI117" s="1"/>
      <c r="XDJ117" s="1"/>
      <c r="XDK117" s="1"/>
      <c r="XDL117" s="1"/>
      <c r="XDM117" s="1"/>
      <c r="XDN117" s="1"/>
      <c r="XDO117" s="1"/>
      <c r="XDP117" s="1"/>
      <c r="XDQ117" s="1"/>
      <c r="XDR117" s="1"/>
      <c r="XDS117" s="1"/>
      <c r="XDT117" s="1"/>
      <c r="XDU117" s="1"/>
      <c r="XDV117" s="1"/>
      <c r="XDW117" s="1"/>
      <c r="XDX117" s="1"/>
      <c r="XDY117" s="1"/>
      <c r="XDZ117" s="1"/>
      <c r="XEA117" s="1"/>
      <c r="XEB117" s="1"/>
      <c r="XEC117" s="1"/>
      <c r="XED117" s="1"/>
      <c r="XEE117" s="1"/>
      <c r="XEF117" s="1"/>
      <c r="XEG117" s="1"/>
      <c r="XEH117" s="1"/>
      <c r="XEI117" s="1"/>
      <c r="XEJ117" s="1"/>
      <c r="XEK117" s="1"/>
      <c r="XEL117" s="1"/>
      <c r="XEM117" s="1"/>
      <c r="XEN117" s="1"/>
      <c r="XEO117" s="1"/>
      <c r="XEP117" s="1"/>
      <c r="XEQ117" s="1"/>
      <c r="XER117" s="1"/>
      <c r="XES117" s="1"/>
      <c r="XET117" s="1"/>
      <c r="XEU117" s="1"/>
      <c r="XEV117" s="1"/>
      <c r="XEW117" s="1"/>
      <c r="XEX117" s="1"/>
      <c r="XEY117" s="1"/>
      <c r="XEZ117" s="1"/>
      <c r="XFA117" s="1"/>
      <c r="XFB117" s="1"/>
      <c r="XFC117" s="1"/>
    </row>
    <row r="118" spans="1:150 16226:16383" s="3" customFormat="1" ht="20.25" hidden="1" customHeight="1" x14ac:dyDescent="0.35">
      <c r="A118" s="122">
        <f t="shared" si="1"/>
        <v>104</v>
      </c>
      <c r="B118" s="123"/>
      <c r="C118" s="53"/>
      <c r="D118" s="53"/>
      <c r="E118" s="31"/>
      <c r="F118" s="6"/>
      <c r="G118" s="6"/>
      <c r="H118" s="6">
        <f t="shared" si="0"/>
        <v>0</v>
      </c>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WZB118" s="1"/>
      <c r="WZC118" s="1"/>
      <c r="WZD118" s="1"/>
      <c r="WZE118" s="1"/>
      <c r="WZF118" s="1"/>
      <c r="WZG118" s="1"/>
      <c r="WZH118" s="1"/>
      <c r="WZI118" s="1"/>
      <c r="WZJ118" s="1"/>
      <c r="WZK118" s="1"/>
      <c r="WZL118" s="1"/>
      <c r="WZM118" s="1"/>
      <c r="WZN118" s="1"/>
      <c r="WZO118" s="1"/>
      <c r="WZP118" s="1"/>
      <c r="WZQ118" s="1"/>
      <c r="WZR118" s="1"/>
      <c r="WZS118" s="1"/>
      <c r="WZT118" s="1"/>
      <c r="WZU118" s="1"/>
      <c r="WZV118" s="1"/>
      <c r="WZW118" s="1"/>
      <c r="WZX118" s="1"/>
      <c r="WZY118" s="1"/>
      <c r="WZZ118" s="1"/>
      <c r="XAA118" s="1"/>
      <c r="XAB118" s="1"/>
      <c r="XAC118" s="1"/>
      <c r="XAD118" s="1"/>
      <c r="XAE118" s="1"/>
      <c r="XAF118" s="1"/>
      <c r="XAG118" s="1"/>
      <c r="XAH118" s="1"/>
      <c r="XAI118" s="1"/>
      <c r="XAJ118" s="1"/>
      <c r="XAK118" s="1"/>
      <c r="XAL118" s="1"/>
      <c r="XAM118" s="1"/>
      <c r="XAN118" s="1"/>
      <c r="XAO118" s="1"/>
      <c r="XAP118" s="1"/>
      <c r="XAQ118" s="1"/>
      <c r="XAR118" s="1"/>
      <c r="XAS118" s="1"/>
      <c r="XAT118" s="1"/>
      <c r="XAU118" s="1"/>
      <c r="XAV118" s="1"/>
      <c r="XAW118" s="1"/>
      <c r="XAX118" s="1"/>
      <c r="XAY118" s="1"/>
      <c r="XAZ118" s="1"/>
      <c r="XBA118" s="1"/>
      <c r="XBB118" s="1"/>
      <c r="XBC118" s="1"/>
      <c r="XBD118" s="1"/>
      <c r="XBE118" s="1"/>
      <c r="XBF118" s="1"/>
      <c r="XBG118" s="1"/>
      <c r="XBH118" s="1"/>
      <c r="XBI118" s="1"/>
      <c r="XBJ118" s="1"/>
      <c r="XBK118" s="1"/>
      <c r="XBL118" s="1"/>
      <c r="XBM118" s="1"/>
      <c r="XBN118" s="1"/>
      <c r="XBO118" s="1"/>
      <c r="XBP118" s="1"/>
      <c r="XBQ118" s="1"/>
      <c r="XBR118" s="1"/>
      <c r="XBS118" s="1"/>
      <c r="XBT118" s="1"/>
      <c r="XBU118" s="1"/>
      <c r="XBV118" s="1"/>
      <c r="XBW118" s="1"/>
      <c r="XBX118" s="1"/>
      <c r="XBY118" s="1"/>
      <c r="XBZ118" s="1"/>
      <c r="XCA118" s="1"/>
      <c r="XCB118" s="1"/>
      <c r="XCC118" s="1"/>
      <c r="XCD118" s="1"/>
      <c r="XCE118" s="1"/>
      <c r="XCF118" s="1"/>
      <c r="XCG118" s="1"/>
      <c r="XCH118" s="1"/>
      <c r="XCI118" s="1"/>
      <c r="XCJ118" s="1"/>
      <c r="XCK118" s="1"/>
      <c r="XCL118" s="1"/>
      <c r="XCM118" s="1"/>
      <c r="XCN118" s="1"/>
      <c r="XCO118" s="1"/>
      <c r="XCP118" s="1"/>
      <c r="XCQ118" s="1"/>
      <c r="XCR118" s="1"/>
      <c r="XCS118" s="1"/>
      <c r="XCT118" s="1"/>
      <c r="XCU118" s="1"/>
      <c r="XCV118" s="1"/>
      <c r="XCW118" s="1"/>
      <c r="XCX118" s="1"/>
      <c r="XCY118" s="1"/>
      <c r="XCZ118" s="1"/>
      <c r="XDA118" s="1"/>
      <c r="XDB118" s="1"/>
      <c r="XDC118" s="1"/>
      <c r="XDD118" s="1"/>
      <c r="XDE118" s="1"/>
      <c r="XDF118" s="1"/>
      <c r="XDG118" s="1"/>
      <c r="XDH118" s="1"/>
      <c r="XDI118" s="1"/>
      <c r="XDJ118" s="1"/>
      <c r="XDK118" s="1"/>
      <c r="XDL118" s="1"/>
      <c r="XDM118" s="1"/>
      <c r="XDN118" s="1"/>
      <c r="XDO118" s="1"/>
      <c r="XDP118" s="1"/>
      <c r="XDQ118" s="1"/>
      <c r="XDR118" s="1"/>
      <c r="XDS118" s="1"/>
      <c r="XDT118" s="1"/>
      <c r="XDU118" s="1"/>
      <c r="XDV118" s="1"/>
      <c r="XDW118" s="1"/>
      <c r="XDX118" s="1"/>
      <c r="XDY118" s="1"/>
      <c r="XDZ118" s="1"/>
      <c r="XEA118" s="1"/>
      <c r="XEB118" s="1"/>
      <c r="XEC118" s="1"/>
      <c r="XED118" s="1"/>
      <c r="XEE118" s="1"/>
      <c r="XEF118" s="1"/>
      <c r="XEG118" s="1"/>
      <c r="XEH118" s="1"/>
      <c r="XEI118" s="1"/>
      <c r="XEJ118" s="1"/>
      <c r="XEK118" s="1"/>
      <c r="XEL118" s="1"/>
      <c r="XEM118" s="1"/>
      <c r="XEN118" s="1"/>
      <c r="XEO118" s="1"/>
      <c r="XEP118" s="1"/>
      <c r="XEQ118" s="1"/>
      <c r="XER118" s="1"/>
      <c r="XES118" s="1"/>
      <c r="XET118" s="1"/>
      <c r="XEU118" s="1"/>
      <c r="XEV118" s="1"/>
      <c r="XEW118" s="1"/>
      <c r="XEX118" s="1"/>
      <c r="XEY118" s="1"/>
      <c r="XEZ118" s="1"/>
      <c r="XFA118" s="1"/>
      <c r="XFB118" s="1"/>
      <c r="XFC118" s="1"/>
    </row>
    <row r="119" spans="1:150 16226:16383" s="3" customFormat="1" ht="20.25" hidden="1" customHeight="1" x14ac:dyDescent="0.35">
      <c r="A119" s="122">
        <f t="shared" si="1"/>
        <v>105</v>
      </c>
      <c r="B119" s="123"/>
      <c r="C119" s="53"/>
      <c r="D119" s="53"/>
      <c r="E119" s="31"/>
      <c r="F119" s="6"/>
      <c r="G119" s="6"/>
      <c r="H119" s="6">
        <f t="shared" si="0"/>
        <v>0</v>
      </c>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WZB119" s="1"/>
      <c r="WZC119" s="1"/>
      <c r="WZD119" s="1"/>
      <c r="WZE119" s="1"/>
      <c r="WZF119" s="1"/>
      <c r="WZG119" s="1"/>
      <c r="WZH119" s="1"/>
      <c r="WZI119" s="1"/>
      <c r="WZJ119" s="1"/>
      <c r="WZK119" s="1"/>
      <c r="WZL119" s="1"/>
      <c r="WZM119" s="1"/>
      <c r="WZN119" s="1"/>
      <c r="WZO119" s="1"/>
      <c r="WZP119" s="1"/>
      <c r="WZQ119" s="1"/>
      <c r="WZR119" s="1"/>
      <c r="WZS119" s="1"/>
      <c r="WZT119" s="1"/>
      <c r="WZU119" s="1"/>
      <c r="WZV119" s="1"/>
      <c r="WZW119" s="1"/>
      <c r="WZX119" s="1"/>
      <c r="WZY119" s="1"/>
      <c r="WZZ119" s="1"/>
      <c r="XAA119" s="1"/>
      <c r="XAB119" s="1"/>
      <c r="XAC119" s="1"/>
      <c r="XAD119" s="1"/>
      <c r="XAE119" s="1"/>
      <c r="XAF119" s="1"/>
      <c r="XAG119" s="1"/>
      <c r="XAH119" s="1"/>
      <c r="XAI119" s="1"/>
      <c r="XAJ119" s="1"/>
      <c r="XAK119" s="1"/>
      <c r="XAL119" s="1"/>
      <c r="XAM119" s="1"/>
      <c r="XAN119" s="1"/>
      <c r="XAO119" s="1"/>
      <c r="XAP119" s="1"/>
      <c r="XAQ119" s="1"/>
      <c r="XAR119" s="1"/>
      <c r="XAS119" s="1"/>
      <c r="XAT119" s="1"/>
      <c r="XAU119" s="1"/>
      <c r="XAV119" s="1"/>
      <c r="XAW119" s="1"/>
      <c r="XAX119" s="1"/>
      <c r="XAY119" s="1"/>
      <c r="XAZ119" s="1"/>
      <c r="XBA119" s="1"/>
      <c r="XBB119" s="1"/>
      <c r="XBC119" s="1"/>
      <c r="XBD119" s="1"/>
      <c r="XBE119" s="1"/>
      <c r="XBF119" s="1"/>
      <c r="XBG119" s="1"/>
      <c r="XBH119" s="1"/>
      <c r="XBI119" s="1"/>
      <c r="XBJ119" s="1"/>
      <c r="XBK119" s="1"/>
      <c r="XBL119" s="1"/>
      <c r="XBM119" s="1"/>
      <c r="XBN119" s="1"/>
      <c r="XBO119" s="1"/>
      <c r="XBP119" s="1"/>
      <c r="XBQ119" s="1"/>
      <c r="XBR119" s="1"/>
      <c r="XBS119" s="1"/>
      <c r="XBT119" s="1"/>
      <c r="XBU119" s="1"/>
      <c r="XBV119" s="1"/>
      <c r="XBW119" s="1"/>
      <c r="XBX119" s="1"/>
      <c r="XBY119" s="1"/>
      <c r="XBZ119" s="1"/>
      <c r="XCA119" s="1"/>
      <c r="XCB119" s="1"/>
      <c r="XCC119" s="1"/>
      <c r="XCD119" s="1"/>
      <c r="XCE119" s="1"/>
      <c r="XCF119" s="1"/>
      <c r="XCG119" s="1"/>
      <c r="XCH119" s="1"/>
      <c r="XCI119" s="1"/>
      <c r="XCJ119" s="1"/>
      <c r="XCK119" s="1"/>
      <c r="XCL119" s="1"/>
      <c r="XCM119" s="1"/>
      <c r="XCN119" s="1"/>
      <c r="XCO119" s="1"/>
      <c r="XCP119" s="1"/>
      <c r="XCQ119" s="1"/>
      <c r="XCR119" s="1"/>
      <c r="XCS119" s="1"/>
      <c r="XCT119" s="1"/>
      <c r="XCU119" s="1"/>
      <c r="XCV119" s="1"/>
      <c r="XCW119" s="1"/>
      <c r="XCX119" s="1"/>
      <c r="XCY119" s="1"/>
      <c r="XCZ119" s="1"/>
      <c r="XDA119" s="1"/>
      <c r="XDB119" s="1"/>
      <c r="XDC119" s="1"/>
      <c r="XDD119" s="1"/>
      <c r="XDE119" s="1"/>
      <c r="XDF119" s="1"/>
      <c r="XDG119" s="1"/>
      <c r="XDH119" s="1"/>
      <c r="XDI119" s="1"/>
      <c r="XDJ119" s="1"/>
      <c r="XDK119" s="1"/>
      <c r="XDL119" s="1"/>
      <c r="XDM119" s="1"/>
      <c r="XDN119" s="1"/>
      <c r="XDO119" s="1"/>
      <c r="XDP119" s="1"/>
      <c r="XDQ119" s="1"/>
      <c r="XDR119" s="1"/>
      <c r="XDS119" s="1"/>
      <c r="XDT119" s="1"/>
      <c r="XDU119" s="1"/>
      <c r="XDV119" s="1"/>
      <c r="XDW119" s="1"/>
      <c r="XDX119" s="1"/>
      <c r="XDY119" s="1"/>
      <c r="XDZ119" s="1"/>
      <c r="XEA119" s="1"/>
      <c r="XEB119" s="1"/>
      <c r="XEC119" s="1"/>
      <c r="XED119" s="1"/>
      <c r="XEE119" s="1"/>
      <c r="XEF119" s="1"/>
      <c r="XEG119" s="1"/>
      <c r="XEH119" s="1"/>
      <c r="XEI119" s="1"/>
      <c r="XEJ119" s="1"/>
      <c r="XEK119" s="1"/>
      <c r="XEL119" s="1"/>
      <c r="XEM119" s="1"/>
      <c r="XEN119" s="1"/>
      <c r="XEO119" s="1"/>
      <c r="XEP119" s="1"/>
      <c r="XEQ119" s="1"/>
      <c r="XER119" s="1"/>
      <c r="XES119" s="1"/>
      <c r="XET119" s="1"/>
      <c r="XEU119" s="1"/>
      <c r="XEV119" s="1"/>
      <c r="XEW119" s="1"/>
      <c r="XEX119" s="1"/>
      <c r="XEY119" s="1"/>
      <c r="XEZ119" s="1"/>
      <c r="XFA119" s="1"/>
      <c r="XFB119" s="1"/>
      <c r="XFC119" s="1"/>
    </row>
    <row r="120" spans="1:150 16226:16383" s="3" customFormat="1" ht="20.25" hidden="1" customHeight="1" x14ac:dyDescent="0.35">
      <c r="A120" s="122">
        <f t="shared" si="1"/>
        <v>106</v>
      </c>
      <c r="B120" s="123"/>
      <c r="C120" s="53"/>
      <c r="D120" s="53"/>
      <c r="E120" s="31"/>
      <c r="F120" s="6"/>
      <c r="G120" s="6"/>
      <c r="H120" s="6">
        <f t="shared" si="0"/>
        <v>0</v>
      </c>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WZB120" s="1"/>
      <c r="WZC120" s="1"/>
      <c r="WZD120" s="1"/>
      <c r="WZE120" s="1"/>
      <c r="WZF120" s="1"/>
      <c r="WZG120" s="1"/>
      <c r="WZH120" s="1"/>
      <c r="WZI120" s="1"/>
      <c r="WZJ120" s="1"/>
      <c r="WZK120" s="1"/>
      <c r="WZL120" s="1"/>
      <c r="WZM120" s="1"/>
      <c r="WZN120" s="1"/>
      <c r="WZO120" s="1"/>
      <c r="WZP120" s="1"/>
      <c r="WZQ120" s="1"/>
      <c r="WZR120" s="1"/>
      <c r="WZS120" s="1"/>
      <c r="WZT120" s="1"/>
      <c r="WZU120" s="1"/>
      <c r="WZV120" s="1"/>
      <c r="WZW120" s="1"/>
      <c r="WZX120" s="1"/>
      <c r="WZY120" s="1"/>
      <c r="WZZ120" s="1"/>
      <c r="XAA120" s="1"/>
      <c r="XAB120" s="1"/>
      <c r="XAC120" s="1"/>
      <c r="XAD120" s="1"/>
      <c r="XAE120" s="1"/>
      <c r="XAF120" s="1"/>
      <c r="XAG120" s="1"/>
      <c r="XAH120" s="1"/>
      <c r="XAI120" s="1"/>
      <c r="XAJ120" s="1"/>
      <c r="XAK120" s="1"/>
      <c r="XAL120" s="1"/>
      <c r="XAM120" s="1"/>
      <c r="XAN120" s="1"/>
      <c r="XAO120" s="1"/>
      <c r="XAP120" s="1"/>
      <c r="XAQ120" s="1"/>
      <c r="XAR120" s="1"/>
      <c r="XAS120" s="1"/>
      <c r="XAT120" s="1"/>
      <c r="XAU120" s="1"/>
      <c r="XAV120" s="1"/>
      <c r="XAW120" s="1"/>
      <c r="XAX120" s="1"/>
      <c r="XAY120" s="1"/>
      <c r="XAZ120" s="1"/>
      <c r="XBA120" s="1"/>
      <c r="XBB120" s="1"/>
      <c r="XBC120" s="1"/>
      <c r="XBD120" s="1"/>
      <c r="XBE120" s="1"/>
      <c r="XBF120" s="1"/>
      <c r="XBG120" s="1"/>
      <c r="XBH120" s="1"/>
      <c r="XBI120" s="1"/>
      <c r="XBJ120" s="1"/>
      <c r="XBK120" s="1"/>
      <c r="XBL120" s="1"/>
      <c r="XBM120" s="1"/>
      <c r="XBN120" s="1"/>
      <c r="XBO120" s="1"/>
      <c r="XBP120" s="1"/>
      <c r="XBQ120" s="1"/>
      <c r="XBR120" s="1"/>
      <c r="XBS120" s="1"/>
      <c r="XBT120" s="1"/>
      <c r="XBU120" s="1"/>
      <c r="XBV120" s="1"/>
      <c r="XBW120" s="1"/>
      <c r="XBX120" s="1"/>
      <c r="XBY120" s="1"/>
      <c r="XBZ120" s="1"/>
      <c r="XCA120" s="1"/>
      <c r="XCB120" s="1"/>
      <c r="XCC120" s="1"/>
      <c r="XCD120" s="1"/>
      <c r="XCE120" s="1"/>
      <c r="XCF120" s="1"/>
      <c r="XCG120" s="1"/>
      <c r="XCH120" s="1"/>
      <c r="XCI120" s="1"/>
      <c r="XCJ120" s="1"/>
      <c r="XCK120" s="1"/>
      <c r="XCL120" s="1"/>
      <c r="XCM120" s="1"/>
      <c r="XCN120" s="1"/>
      <c r="XCO120" s="1"/>
      <c r="XCP120" s="1"/>
      <c r="XCQ120" s="1"/>
      <c r="XCR120" s="1"/>
      <c r="XCS120" s="1"/>
      <c r="XCT120" s="1"/>
      <c r="XCU120" s="1"/>
      <c r="XCV120" s="1"/>
      <c r="XCW120" s="1"/>
      <c r="XCX120" s="1"/>
      <c r="XCY120" s="1"/>
      <c r="XCZ120" s="1"/>
      <c r="XDA120" s="1"/>
      <c r="XDB120" s="1"/>
      <c r="XDC120" s="1"/>
      <c r="XDD120" s="1"/>
      <c r="XDE120" s="1"/>
      <c r="XDF120" s="1"/>
      <c r="XDG120" s="1"/>
      <c r="XDH120" s="1"/>
      <c r="XDI120" s="1"/>
      <c r="XDJ120" s="1"/>
      <c r="XDK120" s="1"/>
      <c r="XDL120" s="1"/>
      <c r="XDM120" s="1"/>
      <c r="XDN120" s="1"/>
      <c r="XDO120" s="1"/>
      <c r="XDP120" s="1"/>
      <c r="XDQ120" s="1"/>
      <c r="XDR120" s="1"/>
      <c r="XDS120" s="1"/>
      <c r="XDT120" s="1"/>
      <c r="XDU120" s="1"/>
      <c r="XDV120" s="1"/>
      <c r="XDW120" s="1"/>
      <c r="XDX120" s="1"/>
      <c r="XDY120" s="1"/>
      <c r="XDZ120" s="1"/>
      <c r="XEA120" s="1"/>
      <c r="XEB120" s="1"/>
      <c r="XEC120" s="1"/>
      <c r="XED120" s="1"/>
      <c r="XEE120" s="1"/>
      <c r="XEF120" s="1"/>
      <c r="XEG120" s="1"/>
      <c r="XEH120" s="1"/>
      <c r="XEI120" s="1"/>
      <c r="XEJ120" s="1"/>
      <c r="XEK120" s="1"/>
      <c r="XEL120" s="1"/>
      <c r="XEM120" s="1"/>
      <c r="XEN120" s="1"/>
      <c r="XEO120" s="1"/>
      <c r="XEP120" s="1"/>
      <c r="XEQ120" s="1"/>
      <c r="XER120" s="1"/>
      <c r="XES120" s="1"/>
      <c r="XET120" s="1"/>
      <c r="XEU120" s="1"/>
      <c r="XEV120" s="1"/>
      <c r="XEW120" s="1"/>
      <c r="XEX120" s="1"/>
      <c r="XEY120" s="1"/>
      <c r="XEZ120" s="1"/>
      <c r="XFA120" s="1"/>
      <c r="XFB120" s="1"/>
      <c r="XFC120" s="1"/>
    </row>
    <row r="121" spans="1:150 16226:16383" s="3" customFormat="1" ht="20.25" hidden="1" customHeight="1" x14ac:dyDescent="0.35">
      <c r="A121" s="122">
        <f t="shared" si="1"/>
        <v>107</v>
      </c>
      <c r="B121" s="123"/>
      <c r="C121" s="53"/>
      <c r="D121" s="53"/>
      <c r="E121" s="31"/>
      <c r="F121" s="6"/>
      <c r="G121" s="6"/>
      <c r="H121" s="6">
        <f t="shared" si="0"/>
        <v>0</v>
      </c>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WZB121" s="1"/>
      <c r="WZC121" s="1"/>
      <c r="WZD121" s="1"/>
      <c r="WZE121" s="1"/>
      <c r="WZF121" s="1"/>
      <c r="WZG121" s="1"/>
      <c r="WZH121" s="1"/>
      <c r="WZI121" s="1"/>
      <c r="WZJ121" s="1"/>
      <c r="WZK121" s="1"/>
      <c r="WZL121" s="1"/>
      <c r="WZM121" s="1"/>
      <c r="WZN121" s="1"/>
      <c r="WZO121" s="1"/>
      <c r="WZP121" s="1"/>
      <c r="WZQ121" s="1"/>
      <c r="WZR121" s="1"/>
      <c r="WZS121" s="1"/>
      <c r="WZT121" s="1"/>
      <c r="WZU121" s="1"/>
      <c r="WZV121" s="1"/>
      <c r="WZW121" s="1"/>
      <c r="WZX121" s="1"/>
      <c r="WZY121" s="1"/>
      <c r="WZZ121" s="1"/>
      <c r="XAA121" s="1"/>
      <c r="XAB121" s="1"/>
      <c r="XAC121" s="1"/>
      <c r="XAD121" s="1"/>
      <c r="XAE121" s="1"/>
      <c r="XAF121" s="1"/>
      <c r="XAG121" s="1"/>
      <c r="XAH121" s="1"/>
      <c r="XAI121" s="1"/>
      <c r="XAJ121" s="1"/>
      <c r="XAK121" s="1"/>
      <c r="XAL121" s="1"/>
      <c r="XAM121" s="1"/>
      <c r="XAN121" s="1"/>
      <c r="XAO121" s="1"/>
      <c r="XAP121" s="1"/>
      <c r="XAQ121" s="1"/>
      <c r="XAR121" s="1"/>
      <c r="XAS121" s="1"/>
      <c r="XAT121" s="1"/>
      <c r="XAU121" s="1"/>
      <c r="XAV121" s="1"/>
      <c r="XAW121" s="1"/>
      <c r="XAX121" s="1"/>
      <c r="XAY121" s="1"/>
      <c r="XAZ121" s="1"/>
      <c r="XBA121" s="1"/>
      <c r="XBB121" s="1"/>
      <c r="XBC121" s="1"/>
      <c r="XBD121" s="1"/>
      <c r="XBE121" s="1"/>
      <c r="XBF121" s="1"/>
      <c r="XBG121" s="1"/>
      <c r="XBH121" s="1"/>
      <c r="XBI121" s="1"/>
      <c r="XBJ121" s="1"/>
      <c r="XBK121" s="1"/>
      <c r="XBL121" s="1"/>
      <c r="XBM121" s="1"/>
      <c r="XBN121" s="1"/>
      <c r="XBO121" s="1"/>
      <c r="XBP121" s="1"/>
      <c r="XBQ121" s="1"/>
      <c r="XBR121" s="1"/>
      <c r="XBS121" s="1"/>
      <c r="XBT121" s="1"/>
      <c r="XBU121" s="1"/>
      <c r="XBV121" s="1"/>
      <c r="XBW121" s="1"/>
      <c r="XBX121" s="1"/>
      <c r="XBY121" s="1"/>
      <c r="XBZ121" s="1"/>
      <c r="XCA121" s="1"/>
      <c r="XCB121" s="1"/>
      <c r="XCC121" s="1"/>
      <c r="XCD121" s="1"/>
      <c r="XCE121" s="1"/>
      <c r="XCF121" s="1"/>
      <c r="XCG121" s="1"/>
      <c r="XCH121" s="1"/>
      <c r="XCI121" s="1"/>
      <c r="XCJ121" s="1"/>
      <c r="XCK121" s="1"/>
      <c r="XCL121" s="1"/>
      <c r="XCM121" s="1"/>
      <c r="XCN121" s="1"/>
      <c r="XCO121" s="1"/>
      <c r="XCP121" s="1"/>
      <c r="XCQ121" s="1"/>
      <c r="XCR121" s="1"/>
      <c r="XCS121" s="1"/>
      <c r="XCT121" s="1"/>
      <c r="XCU121" s="1"/>
      <c r="XCV121" s="1"/>
      <c r="XCW121" s="1"/>
      <c r="XCX121" s="1"/>
      <c r="XCY121" s="1"/>
      <c r="XCZ121" s="1"/>
      <c r="XDA121" s="1"/>
      <c r="XDB121" s="1"/>
      <c r="XDC121" s="1"/>
      <c r="XDD121" s="1"/>
      <c r="XDE121" s="1"/>
      <c r="XDF121" s="1"/>
      <c r="XDG121" s="1"/>
      <c r="XDH121" s="1"/>
      <c r="XDI121" s="1"/>
      <c r="XDJ121" s="1"/>
      <c r="XDK121" s="1"/>
      <c r="XDL121" s="1"/>
      <c r="XDM121" s="1"/>
      <c r="XDN121" s="1"/>
      <c r="XDO121" s="1"/>
      <c r="XDP121" s="1"/>
      <c r="XDQ121" s="1"/>
      <c r="XDR121" s="1"/>
      <c r="XDS121" s="1"/>
      <c r="XDT121" s="1"/>
      <c r="XDU121" s="1"/>
      <c r="XDV121" s="1"/>
      <c r="XDW121" s="1"/>
      <c r="XDX121" s="1"/>
      <c r="XDY121" s="1"/>
      <c r="XDZ121" s="1"/>
      <c r="XEA121" s="1"/>
      <c r="XEB121" s="1"/>
      <c r="XEC121" s="1"/>
      <c r="XED121" s="1"/>
      <c r="XEE121" s="1"/>
      <c r="XEF121" s="1"/>
      <c r="XEG121" s="1"/>
      <c r="XEH121" s="1"/>
      <c r="XEI121" s="1"/>
      <c r="XEJ121" s="1"/>
      <c r="XEK121" s="1"/>
      <c r="XEL121" s="1"/>
      <c r="XEM121" s="1"/>
      <c r="XEN121" s="1"/>
      <c r="XEO121" s="1"/>
      <c r="XEP121" s="1"/>
      <c r="XEQ121" s="1"/>
      <c r="XER121" s="1"/>
      <c r="XES121" s="1"/>
      <c r="XET121" s="1"/>
      <c r="XEU121" s="1"/>
      <c r="XEV121" s="1"/>
      <c r="XEW121" s="1"/>
      <c r="XEX121" s="1"/>
      <c r="XEY121" s="1"/>
      <c r="XEZ121" s="1"/>
      <c r="XFA121" s="1"/>
      <c r="XFB121" s="1"/>
      <c r="XFC121" s="1"/>
    </row>
    <row r="122" spans="1:150 16226:16383" s="3" customFormat="1" ht="20.25" hidden="1" customHeight="1" x14ac:dyDescent="0.35">
      <c r="A122" s="122">
        <f t="shared" si="1"/>
        <v>108</v>
      </c>
      <c r="B122" s="123"/>
      <c r="C122" s="53"/>
      <c r="D122" s="53"/>
      <c r="E122" s="31"/>
      <c r="F122" s="6"/>
      <c r="G122" s="6"/>
      <c r="H122" s="6">
        <f t="shared" si="0"/>
        <v>0</v>
      </c>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WZB122" s="1"/>
      <c r="WZC122" s="1"/>
      <c r="WZD122" s="1"/>
      <c r="WZE122" s="1"/>
      <c r="WZF122" s="1"/>
      <c r="WZG122" s="1"/>
      <c r="WZH122" s="1"/>
      <c r="WZI122" s="1"/>
      <c r="WZJ122" s="1"/>
      <c r="WZK122" s="1"/>
      <c r="WZL122" s="1"/>
      <c r="WZM122" s="1"/>
      <c r="WZN122" s="1"/>
      <c r="WZO122" s="1"/>
      <c r="WZP122" s="1"/>
      <c r="WZQ122" s="1"/>
      <c r="WZR122" s="1"/>
      <c r="WZS122" s="1"/>
      <c r="WZT122" s="1"/>
      <c r="WZU122" s="1"/>
      <c r="WZV122" s="1"/>
      <c r="WZW122" s="1"/>
      <c r="WZX122" s="1"/>
      <c r="WZY122" s="1"/>
      <c r="WZZ122" s="1"/>
      <c r="XAA122" s="1"/>
      <c r="XAB122" s="1"/>
      <c r="XAC122" s="1"/>
      <c r="XAD122" s="1"/>
      <c r="XAE122" s="1"/>
      <c r="XAF122" s="1"/>
      <c r="XAG122" s="1"/>
      <c r="XAH122" s="1"/>
      <c r="XAI122" s="1"/>
      <c r="XAJ122" s="1"/>
      <c r="XAK122" s="1"/>
      <c r="XAL122" s="1"/>
      <c r="XAM122" s="1"/>
      <c r="XAN122" s="1"/>
      <c r="XAO122" s="1"/>
      <c r="XAP122" s="1"/>
      <c r="XAQ122" s="1"/>
      <c r="XAR122" s="1"/>
      <c r="XAS122" s="1"/>
      <c r="XAT122" s="1"/>
      <c r="XAU122" s="1"/>
      <c r="XAV122" s="1"/>
      <c r="XAW122" s="1"/>
      <c r="XAX122" s="1"/>
      <c r="XAY122" s="1"/>
      <c r="XAZ122" s="1"/>
      <c r="XBA122" s="1"/>
      <c r="XBB122" s="1"/>
      <c r="XBC122" s="1"/>
      <c r="XBD122" s="1"/>
      <c r="XBE122" s="1"/>
      <c r="XBF122" s="1"/>
      <c r="XBG122" s="1"/>
      <c r="XBH122" s="1"/>
      <c r="XBI122" s="1"/>
      <c r="XBJ122" s="1"/>
      <c r="XBK122" s="1"/>
      <c r="XBL122" s="1"/>
      <c r="XBM122" s="1"/>
      <c r="XBN122" s="1"/>
      <c r="XBO122" s="1"/>
      <c r="XBP122" s="1"/>
      <c r="XBQ122" s="1"/>
      <c r="XBR122" s="1"/>
      <c r="XBS122" s="1"/>
      <c r="XBT122" s="1"/>
      <c r="XBU122" s="1"/>
      <c r="XBV122" s="1"/>
      <c r="XBW122" s="1"/>
      <c r="XBX122" s="1"/>
      <c r="XBY122" s="1"/>
      <c r="XBZ122" s="1"/>
      <c r="XCA122" s="1"/>
      <c r="XCB122" s="1"/>
      <c r="XCC122" s="1"/>
      <c r="XCD122" s="1"/>
      <c r="XCE122" s="1"/>
      <c r="XCF122" s="1"/>
      <c r="XCG122" s="1"/>
      <c r="XCH122" s="1"/>
      <c r="XCI122" s="1"/>
      <c r="XCJ122" s="1"/>
      <c r="XCK122" s="1"/>
      <c r="XCL122" s="1"/>
      <c r="XCM122" s="1"/>
      <c r="XCN122" s="1"/>
      <c r="XCO122" s="1"/>
      <c r="XCP122" s="1"/>
      <c r="XCQ122" s="1"/>
      <c r="XCR122" s="1"/>
      <c r="XCS122" s="1"/>
      <c r="XCT122" s="1"/>
      <c r="XCU122" s="1"/>
      <c r="XCV122" s="1"/>
      <c r="XCW122" s="1"/>
      <c r="XCX122" s="1"/>
      <c r="XCY122" s="1"/>
      <c r="XCZ122" s="1"/>
      <c r="XDA122" s="1"/>
      <c r="XDB122" s="1"/>
      <c r="XDC122" s="1"/>
      <c r="XDD122" s="1"/>
      <c r="XDE122" s="1"/>
      <c r="XDF122" s="1"/>
      <c r="XDG122" s="1"/>
      <c r="XDH122" s="1"/>
      <c r="XDI122" s="1"/>
      <c r="XDJ122" s="1"/>
      <c r="XDK122" s="1"/>
      <c r="XDL122" s="1"/>
      <c r="XDM122" s="1"/>
      <c r="XDN122" s="1"/>
      <c r="XDO122" s="1"/>
      <c r="XDP122" s="1"/>
      <c r="XDQ122" s="1"/>
      <c r="XDR122" s="1"/>
      <c r="XDS122" s="1"/>
      <c r="XDT122" s="1"/>
      <c r="XDU122" s="1"/>
      <c r="XDV122" s="1"/>
      <c r="XDW122" s="1"/>
      <c r="XDX122" s="1"/>
      <c r="XDY122" s="1"/>
      <c r="XDZ122" s="1"/>
      <c r="XEA122" s="1"/>
      <c r="XEB122" s="1"/>
      <c r="XEC122" s="1"/>
      <c r="XED122" s="1"/>
      <c r="XEE122" s="1"/>
      <c r="XEF122" s="1"/>
      <c r="XEG122" s="1"/>
      <c r="XEH122" s="1"/>
      <c r="XEI122" s="1"/>
      <c r="XEJ122" s="1"/>
      <c r="XEK122" s="1"/>
      <c r="XEL122" s="1"/>
      <c r="XEM122" s="1"/>
      <c r="XEN122" s="1"/>
      <c r="XEO122" s="1"/>
      <c r="XEP122" s="1"/>
      <c r="XEQ122" s="1"/>
      <c r="XER122" s="1"/>
      <c r="XES122" s="1"/>
      <c r="XET122" s="1"/>
      <c r="XEU122" s="1"/>
      <c r="XEV122" s="1"/>
      <c r="XEW122" s="1"/>
      <c r="XEX122" s="1"/>
      <c r="XEY122" s="1"/>
      <c r="XEZ122" s="1"/>
      <c r="XFA122" s="1"/>
      <c r="XFB122" s="1"/>
      <c r="XFC122" s="1"/>
    </row>
    <row r="123" spans="1:150 16226:16383" s="3" customFormat="1" ht="20.5" hidden="1" x14ac:dyDescent="0.35">
      <c r="A123" s="150" t="s">
        <v>137</v>
      </c>
      <c r="B123" s="151"/>
      <c r="C123" s="151"/>
      <c r="D123" s="151"/>
      <c r="E123" s="151"/>
      <c r="F123" s="151"/>
      <c r="G123" s="151"/>
      <c r="H123" s="152"/>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WZB123" s="1"/>
      <c r="WZC123" s="1"/>
      <c r="WZD123" s="1"/>
      <c r="WZE123" s="1"/>
      <c r="WZF123" s="1"/>
      <c r="WZG123" s="1"/>
      <c r="WZH123" s="1"/>
      <c r="WZI123" s="1"/>
      <c r="WZJ123" s="1"/>
      <c r="WZK123" s="1"/>
      <c r="WZL123" s="1"/>
      <c r="WZM123" s="1"/>
      <c r="WZN123" s="1"/>
      <c r="WZO123" s="1"/>
      <c r="WZP123" s="1"/>
      <c r="WZQ123" s="1"/>
      <c r="WZR123" s="1"/>
      <c r="WZS123" s="1"/>
      <c r="WZT123" s="1"/>
      <c r="WZU123" s="1"/>
      <c r="WZV123" s="1"/>
      <c r="WZW123" s="1"/>
      <c r="WZX123" s="1"/>
      <c r="WZY123" s="1"/>
      <c r="WZZ123" s="1"/>
      <c r="XAA123" s="1"/>
      <c r="XAB123" s="1"/>
      <c r="XAC123" s="1"/>
      <c r="XAD123" s="1"/>
      <c r="XAE123" s="1"/>
      <c r="XAF123" s="1"/>
      <c r="XAG123" s="1"/>
      <c r="XAH123" s="1"/>
      <c r="XAI123" s="1"/>
      <c r="XAJ123" s="1"/>
      <c r="XAK123" s="1"/>
      <c r="XAL123" s="1"/>
      <c r="XAM123" s="1"/>
      <c r="XAN123" s="1"/>
      <c r="XAO123" s="1"/>
      <c r="XAP123" s="1"/>
      <c r="XAQ123" s="1"/>
      <c r="XAR123" s="1"/>
      <c r="XAS123" s="1"/>
      <c r="XAT123" s="1"/>
      <c r="XAU123" s="1"/>
      <c r="XAV123" s="1"/>
      <c r="XAW123" s="1"/>
      <c r="XAX123" s="1"/>
      <c r="XAY123" s="1"/>
      <c r="XAZ123" s="1"/>
      <c r="XBA123" s="1"/>
      <c r="XBB123" s="1"/>
      <c r="XBC123" s="1"/>
      <c r="XBD123" s="1"/>
      <c r="XBE123" s="1"/>
      <c r="XBF123" s="1"/>
      <c r="XBG123" s="1"/>
      <c r="XBH123" s="1"/>
      <c r="XBI123" s="1"/>
      <c r="XBJ123" s="1"/>
      <c r="XBK123" s="1"/>
      <c r="XBL123" s="1"/>
      <c r="XBM123" s="1"/>
      <c r="XBN123" s="1"/>
      <c r="XBO123" s="1"/>
      <c r="XBP123" s="1"/>
      <c r="XBQ123" s="1"/>
      <c r="XBR123" s="1"/>
      <c r="XBS123" s="1"/>
      <c r="XBT123" s="1"/>
      <c r="XBU123" s="1"/>
      <c r="XBV123" s="1"/>
      <c r="XBW123" s="1"/>
      <c r="XBX123" s="1"/>
      <c r="XBY123" s="1"/>
      <c r="XBZ123" s="1"/>
      <c r="XCA123" s="1"/>
      <c r="XCB123" s="1"/>
      <c r="XCC123" s="1"/>
      <c r="XCD123" s="1"/>
      <c r="XCE123" s="1"/>
      <c r="XCF123" s="1"/>
      <c r="XCG123" s="1"/>
      <c r="XCH123" s="1"/>
      <c r="XCI123" s="1"/>
      <c r="XCJ123" s="1"/>
      <c r="XCK123" s="1"/>
      <c r="XCL123" s="1"/>
      <c r="XCM123" s="1"/>
      <c r="XCN123" s="1"/>
      <c r="XCO123" s="1"/>
      <c r="XCP123" s="1"/>
      <c r="XCQ123" s="1"/>
      <c r="XCR123" s="1"/>
      <c r="XCS123" s="1"/>
      <c r="XCT123" s="1"/>
      <c r="XCU123" s="1"/>
      <c r="XCV123" s="1"/>
      <c r="XCW123" s="1"/>
      <c r="XCX123" s="1"/>
      <c r="XCY123" s="1"/>
      <c r="XCZ123" s="1"/>
      <c r="XDA123" s="1"/>
      <c r="XDB123" s="1"/>
      <c r="XDC123" s="1"/>
      <c r="XDD123" s="1"/>
      <c r="XDE123" s="1"/>
      <c r="XDF123" s="1"/>
      <c r="XDG123" s="1"/>
      <c r="XDH123" s="1"/>
      <c r="XDI123" s="1"/>
      <c r="XDJ123" s="1"/>
      <c r="XDK123" s="1"/>
      <c r="XDL123" s="1"/>
      <c r="XDM123" s="1"/>
      <c r="XDN123" s="1"/>
      <c r="XDO123" s="1"/>
      <c r="XDP123" s="1"/>
      <c r="XDQ123" s="1"/>
      <c r="XDR123" s="1"/>
      <c r="XDS123" s="1"/>
      <c r="XDT123" s="1"/>
      <c r="XDU123" s="1"/>
      <c r="XDV123" s="1"/>
      <c r="XDW123" s="1"/>
      <c r="XDX123" s="1"/>
      <c r="XDY123" s="1"/>
      <c r="XDZ123" s="1"/>
      <c r="XEA123" s="1"/>
      <c r="XEB123" s="1"/>
      <c r="XEC123" s="1"/>
      <c r="XED123" s="1"/>
      <c r="XEE123" s="1"/>
      <c r="XEF123" s="1"/>
      <c r="XEG123" s="1"/>
      <c r="XEH123" s="1"/>
      <c r="XEI123" s="1"/>
      <c r="XEJ123" s="1"/>
      <c r="XEK123" s="1"/>
      <c r="XEL123" s="1"/>
      <c r="XEM123" s="1"/>
      <c r="XEN123" s="1"/>
      <c r="XEO123" s="1"/>
      <c r="XEP123" s="1"/>
      <c r="XEQ123" s="1"/>
      <c r="XER123" s="1"/>
      <c r="XES123" s="1"/>
      <c r="XET123" s="1"/>
      <c r="XEU123" s="1"/>
      <c r="XEV123" s="1"/>
      <c r="XEW123" s="1"/>
      <c r="XEX123" s="1"/>
      <c r="XEY123" s="1"/>
      <c r="XEZ123" s="1"/>
      <c r="XFA123" s="1"/>
      <c r="XFB123" s="1"/>
      <c r="XFC123" s="1"/>
    </row>
    <row r="124" spans="1:150 16226:16383" s="3" customFormat="1" ht="20.25" hidden="1" customHeight="1" x14ac:dyDescent="0.35">
      <c r="A124" s="124" t="str">
        <f ca="1">T124</f>
        <v>201,..,901</v>
      </c>
      <c r="B124" s="124"/>
      <c r="C124" s="53"/>
      <c r="D124" s="53"/>
      <c r="E124" s="31">
        <v>0</v>
      </c>
      <c r="F124" s="6">
        <v>0</v>
      </c>
      <c r="G124" s="6">
        <v>0</v>
      </c>
      <c r="H124" s="6">
        <f>E124+F124+(IF(G124&lt;101,G124,IF(G124&lt;201,G124/2,IF(G124&lt;=301,G124/3,G124/4))))</f>
        <v>0</v>
      </c>
      <c r="I124" s="1"/>
      <c r="J124" s="1"/>
      <c r="K124" s="1"/>
      <c r="L124" s="1"/>
      <c r="M124" s="1"/>
      <c r="N124" s="1"/>
      <c r="O124" s="1"/>
      <c r="P124" s="1"/>
      <c r="Q124" s="1"/>
      <c r="R124" s="1"/>
      <c r="S124" s="1"/>
      <c r="T124" s="22" t="str">
        <f t="shared" ref="T124:T131" ca="1" si="2">U124&amp;""&amp;",..,"&amp;""&amp;V124</f>
        <v>201,..,901</v>
      </c>
      <c r="U124" s="22">
        <f ca="1">(SUMPRODUCT(MID(0&amp;(LEFT(A123,SUM(LEN(A123)-LEN(SUBSTITUTE(A123,{"0","1","2","3"},""))))), LARGE(INDEX(ISNUMBER(--MID((LEFT(A123,SUM(LEN(A123)-LEN(SUBSTITUTE(A123,{"0","1","2","3"},""))))), ROW(INDIRECT("1:"&amp;LEN((LEFT(A123,SUM(LEN(A123)-LEN(SUBSTITUTE(A123,{"0","1","2","3"},"")))))))), 1)) * ROW(INDIRECT("1:"&amp;LEN((LEFT(A123,SUM(LEN(A123)-LEN(SUBSTITUTE(A123,{"0","1","2","3"},"")))))))), 0), ROW(INDIRECT("1:"&amp;LEN((LEFT(A123,SUM(LEN(A123)-LEN(SUBSTITUTE(A123,{"0","1","2","3"},"")))))))))+1, 1) * 10^ROW(INDIRECT("1:"&amp;LEN((LEFT(A123,SUM(LEN(A123)-LEN(SUBSTITUTE(A123,{"0","1","2","3"},""))))))))/10))*100+1</f>
        <v>201</v>
      </c>
      <c r="V124" s="22">
        <f ca="1">(SUMPRODUCT(MID(0&amp;(--TRIM(RIGHT(SUBSTITUTE(LEFT(A123,_xlfn.AGGREGATE(16,6,FIND({0,1,2,3,4,5,6,7,8,9},A123,ROW(INDIRECT("1:"&amp;LEN(A123)))),1))," ",REPT(" ",LEN(A123))),LEN(A123)))), LARGE(INDEX(ISNUMBER(--MID((--TRIM(RIGHT(SUBSTITUTE(LEFT(A123,_xlfn.AGGREGATE(16,6,FIND({0,1,2,3,4,5,6,7,8,9},A123,ROW(INDIRECT("1:"&amp;LEN(A123)))),1))," ",REPT(" ",LEN(A123))),LEN(A123)))), ROW(INDIRECT("1:"&amp;LEN((--TRIM(RIGHT(SUBSTITUTE(LEFT(A123,_xlfn.AGGREGATE(16,6,FIND({0,1,2,3,4,5,6,7,8,9},A123,ROW(INDIRECT("1:"&amp;LEN(A123)))),1))," ",REPT(" ",LEN(A123))),LEN(A123))))))), 1)) * ROW(INDIRECT("1:"&amp;LEN((--TRIM(RIGHT(SUBSTITUTE(LEFT(A123,_xlfn.AGGREGATE(16,6,FIND({0,1,2,3,4,5,6,7,8,9},A123,ROW(INDIRECT("1:"&amp;LEN(A123)))),1))," ",REPT(" ",LEN(A123))),LEN(A123))))))), 0), ROW(INDIRECT("1:"&amp;LEN((--TRIM(RIGHT(SUBSTITUTE(LEFT(A123,_xlfn.AGGREGATE(16,6,FIND({0,1,2,3,4,5,6,7,8,9},A123,ROW(INDIRECT("1:"&amp;LEN(A123)))),1))," ",REPT(" ",LEN(A123))),LEN(A123))))))))+1, 1) * 10^ROW(INDIRECT("1:"&amp;LEN((--TRIM(RIGHT(SUBSTITUTE(LEFT(A123,_xlfn.AGGREGATE(16,6,FIND({0,1,2,3,4,5,6,7,8,9},A123,ROW(INDIRECT("1:"&amp;LEN(A123)))),1))," ",REPT(" ",LEN(A123))),LEN(A123)))))))/10))*100+1</f>
        <v>901</v>
      </c>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WZB124" s="1"/>
      <c r="WZC124" s="1"/>
      <c r="WZD124" s="1"/>
      <c r="WZE124" s="1"/>
      <c r="WZF124" s="1"/>
      <c r="WZG124" s="1"/>
      <c r="WZH124" s="1"/>
      <c r="WZI124" s="1"/>
      <c r="WZJ124" s="1"/>
      <c r="WZK124" s="1"/>
      <c r="WZL124" s="1"/>
      <c r="WZM124" s="1"/>
      <c r="WZN124" s="1"/>
      <c r="WZO124" s="1"/>
      <c r="WZP124" s="1"/>
      <c r="WZQ124" s="1"/>
      <c r="WZR124" s="1"/>
      <c r="WZS124" s="1"/>
      <c r="WZT124" s="1"/>
      <c r="WZU124" s="1"/>
      <c r="WZV124" s="1"/>
      <c r="WZW124" s="1"/>
      <c r="WZX124" s="1"/>
      <c r="WZY124" s="1"/>
      <c r="WZZ124" s="1"/>
      <c r="XAA124" s="1"/>
      <c r="XAB124" s="1"/>
      <c r="XAC124" s="1"/>
      <c r="XAD124" s="1"/>
      <c r="XAE124" s="1"/>
      <c r="XAF124" s="1"/>
      <c r="XAG124" s="1"/>
      <c r="XAH124" s="1"/>
      <c r="XAI124" s="1"/>
      <c r="XAJ124" s="1"/>
      <c r="XAK124" s="1"/>
      <c r="XAL124" s="1"/>
      <c r="XAM124" s="1"/>
      <c r="XAN124" s="1"/>
      <c r="XAO124" s="1"/>
      <c r="XAP124" s="1"/>
      <c r="XAQ124" s="1"/>
      <c r="XAR124" s="1"/>
      <c r="XAS124" s="1"/>
      <c r="XAT124" s="1"/>
      <c r="XAU124" s="1"/>
      <c r="XAV124" s="1"/>
      <c r="XAW124" s="1"/>
      <c r="XAX124" s="1"/>
      <c r="XAY124" s="1"/>
      <c r="XAZ124" s="1"/>
      <c r="XBA124" s="1"/>
      <c r="XBB124" s="1"/>
      <c r="XBC124" s="1"/>
      <c r="XBD124" s="1"/>
      <c r="XBE124" s="1"/>
      <c r="XBF124" s="1"/>
      <c r="XBG124" s="1"/>
      <c r="XBH124" s="1"/>
      <c r="XBI124" s="1"/>
      <c r="XBJ124" s="1"/>
      <c r="XBK124" s="1"/>
      <c r="XBL124" s="1"/>
      <c r="XBM124" s="1"/>
      <c r="XBN124" s="1"/>
      <c r="XBO124" s="1"/>
      <c r="XBP124" s="1"/>
      <c r="XBQ124" s="1"/>
      <c r="XBR124" s="1"/>
      <c r="XBS124" s="1"/>
      <c r="XBT124" s="1"/>
      <c r="XBU124" s="1"/>
      <c r="XBV124" s="1"/>
      <c r="XBW124" s="1"/>
      <c r="XBX124" s="1"/>
      <c r="XBY124" s="1"/>
      <c r="XBZ124" s="1"/>
      <c r="XCA124" s="1"/>
      <c r="XCB124" s="1"/>
      <c r="XCC124" s="1"/>
      <c r="XCD124" s="1"/>
      <c r="XCE124" s="1"/>
      <c r="XCF124" s="1"/>
      <c r="XCG124" s="1"/>
      <c r="XCH124" s="1"/>
      <c r="XCI124" s="1"/>
      <c r="XCJ124" s="1"/>
      <c r="XCK124" s="1"/>
      <c r="XCL124" s="1"/>
      <c r="XCM124" s="1"/>
      <c r="XCN124" s="1"/>
      <c r="XCO124" s="1"/>
      <c r="XCP124" s="1"/>
      <c r="XCQ124" s="1"/>
      <c r="XCR124" s="1"/>
      <c r="XCS124" s="1"/>
      <c r="XCT124" s="1"/>
      <c r="XCU124" s="1"/>
      <c r="XCV124" s="1"/>
      <c r="XCW124" s="1"/>
      <c r="XCX124" s="1"/>
      <c r="XCY124" s="1"/>
      <c r="XCZ124" s="1"/>
      <c r="XDA124" s="1"/>
      <c r="XDB124" s="1"/>
      <c r="XDC124" s="1"/>
      <c r="XDD124" s="1"/>
      <c r="XDE124" s="1"/>
      <c r="XDF124" s="1"/>
      <c r="XDG124" s="1"/>
      <c r="XDH124" s="1"/>
      <c r="XDI124" s="1"/>
      <c r="XDJ124" s="1"/>
      <c r="XDK124" s="1"/>
      <c r="XDL124" s="1"/>
      <c r="XDM124" s="1"/>
      <c r="XDN124" s="1"/>
      <c r="XDO124" s="1"/>
      <c r="XDP124" s="1"/>
      <c r="XDQ124" s="1"/>
      <c r="XDR124" s="1"/>
      <c r="XDS124" s="1"/>
      <c r="XDT124" s="1"/>
      <c r="XDU124" s="1"/>
      <c r="XDV124" s="1"/>
      <c r="XDW124" s="1"/>
      <c r="XDX124" s="1"/>
      <c r="XDY124" s="1"/>
      <c r="XDZ124" s="1"/>
      <c r="XEA124" s="1"/>
      <c r="XEB124" s="1"/>
      <c r="XEC124" s="1"/>
      <c r="XED124" s="1"/>
      <c r="XEE124" s="1"/>
      <c r="XEF124" s="1"/>
      <c r="XEG124" s="1"/>
      <c r="XEH124" s="1"/>
      <c r="XEI124" s="1"/>
      <c r="XEJ124" s="1"/>
      <c r="XEK124" s="1"/>
      <c r="XEL124" s="1"/>
      <c r="XEM124" s="1"/>
      <c r="XEN124" s="1"/>
      <c r="XEO124" s="1"/>
      <c r="XEP124" s="1"/>
      <c r="XEQ124" s="1"/>
      <c r="XER124" s="1"/>
      <c r="XES124" s="1"/>
      <c r="XET124" s="1"/>
      <c r="XEU124" s="1"/>
      <c r="XEV124" s="1"/>
      <c r="XEW124" s="1"/>
      <c r="XEX124" s="1"/>
      <c r="XEY124" s="1"/>
      <c r="XEZ124" s="1"/>
      <c r="XFA124" s="1"/>
      <c r="XFB124" s="1"/>
      <c r="XFC124" s="1"/>
    </row>
    <row r="125" spans="1:150 16226:16383" s="3" customFormat="1" ht="20.25" hidden="1" customHeight="1" x14ac:dyDescent="0.35">
      <c r="A125" s="124" t="str">
        <f t="shared" ref="A125:A131" ca="1" si="3">T125</f>
        <v>202,..,902</v>
      </c>
      <c r="B125" s="124"/>
      <c r="C125" s="53"/>
      <c r="D125" s="53"/>
      <c r="E125" s="31"/>
      <c r="F125" s="6"/>
      <c r="G125" s="6"/>
      <c r="H125" s="6">
        <f t="shared" ref="H125:H131" si="4">E125+F125+(IF(G125&lt;101,G125,IF(G125&lt;201,G125/2,IF(G125&lt;=301,G125/3,G125/4))))</f>
        <v>0</v>
      </c>
      <c r="I125" s="1"/>
      <c r="J125" s="1"/>
      <c r="K125" s="1"/>
      <c r="L125" s="1"/>
      <c r="M125" s="1"/>
      <c r="N125" s="1"/>
      <c r="O125" s="1"/>
      <c r="P125" s="1"/>
      <c r="Q125" s="1"/>
      <c r="R125" s="1"/>
      <c r="S125" s="1"/>
      <c r="T125" s="22" t="str">
        <f t="shared" ca="1" si="2"/>
        <v>202,..,902</v>
      </c>
      <c r="U125" s="22">
        <f ca="1">U124+1</f>
        <v>202</v>
      </c>
      <c r="V125" s="22">
        <f ca="1">V124+1</f>
        <v>902</v>
      </c>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WZB125" s="1"/>
      <c r="WZC125" s="1"/>
      <c r="WZD125" s="1"/>
      <c r="WZE125" s="1"/>
      <c r="WZF125" s="1"/>
      <c r="WZG125" s="1"/>
      <c r="WZH125" s="1"/>
      <c r="WZI125" s="1"/>
      <c r="WZJ125" s="1"/>
      <c r="WZK125" s="1"/>
      <c r="WZL125" s="1"/>
      <c r="WZM125" s="1"/>
      <c r="WZN125" s="1"/>
      <c r="WZO125" s="1"/>
      <c r="WZP125" s="1"/>
      <c r="WZQ125" s="1"/>
      <c r="WZR125" s="1"/>
      <c r="WZS125" s="1"/>
      <c r="WZT125" s="1"/>
      <c r="WZU125" s="1"/>
      <c r="WZV125" s="1"/>
      <c r="WZW125" s="1"/>
      <c r="WZX125" s="1"/>
      <c r="WZY125" s="1"/>
      <c r="WZZ125" s="1"/>
      <c r="XAA125" s="1"/>
      <c r="XAB125" s="1"/>
      <c r="XAC125" s="1"/>
      <c r="XAD125" s="1"/>
      <c r="XAE125" s="1"/>
      <c r="XAF125" s="1"/>
      <c r="XAG125" s="1"/>
      <c r="XAH125" s="1"/>
      <c r="XAI125" s="1"/>
      <c r="XAJ125" s="1"/>
      <c r="XAK125" s="1"/>
      <c r="XAL125" s="1"/>
      <c r="XAM125" s="1"/>
      <c r="XAN125" s="1"/>
      <c r="XAO125" s="1"/>
      <c r="XAP125" s="1"/>
      <c r="XAQ125" s="1"/>
      <c r="XAR125" s="1"/>
      <c r="XAS125" s="1"/>
      <c r="XAT125" s="1"/>
      <c r="XAU125" s="1"/>
      <c r="XAV125" s="1"/>
      <c r="XAW125" s="1"/>
      <c r="XAX125" s="1"/>
      <c r="XAY125" s="1"/>
      <c r="XAZ125" s="1"/>
      <c r="XBA125" s="1"/>
      <c r="XBB125" s="1"/>
      <c r="XBC125" s="1"/>
      <c r="XBD125" s="1"/>
      <c r="XBE125" s="1"/>
      <c r="XBF125" s="1"/>
      <c r="XBG125" s="1"/>
      <c r="XBH125" s="1"/>
      <c r="XBI125" s="1"/>
      <c r="XBJ125" s="1"/>
      <c r="XBK125" s="1"/>
      <c r="XBL125" s="1"/>
      <c r="XBM125" s="1"/>
      <c r="XBN125" s="1"/>
      <c r="XBO125" s="1"/>
      <c r="XBP125" s="1"/>
      <c r="XBQ125" s="1"/>
      <c r="XBR125" s="1"/>
      <c r="XBS125" s="1"/>
      <c r="XBT125" s="1"/>
      <c r="XBU125" s="1"/>
      <c r="XBV125" s="1"/>
      <c r="XBW125" s="1"/>
      <c r="XBX125" s="1"/>
      <c r="XBY125" s="1"/>
      <c r="XBZ125" s="1"/>
      <c r="XCA125" s="1"/>
      <c r="XCB125" s="1"/>
      <c r="XCC125" s="1"/>
      <c r="XCD125" s="1"/>
      <c r="XCE125" s="1"/>
      <c r="XCF125" s="1"/>
      <c r="XCG125" s="1"/>
      <c r="XCH125" s="1"/>
      <c r="XCI125" s="1"/>
      <c r="XCJ125" s="1"/>
      <c r="XCK125" s="1"/>
      <c r="XCL125" s="1"/>
      <c r="XCM125" s="1"/>
      <c r="XCN125" s="1"/>
      <c r="XCO125" s="1"/>
      <c r="XCP125" s="1"/>
      <c r="XCQ125" s="1"/>
      <c r="XCR125" s="1"/>
      <c r="XCS125" s="1"/>
      <c r="XCT125" s="1"/>
      <c r="XCU125" s="1"/>
      <c r="XCV125" s="1"/>
      <c r="XCW125" s="1"/>
      <c r="XCX125" s="1"/>
      <c r="XCY125" s="1"/>
      <c r="XCZ125" s="1"/>
      <c r="XDA125" s="1"/>
      <c r="XDB125" s="1"/>
      <c r="XDC125" s="1"/>
      <c r="XDD125" s="1"/>
      <c r="XDE125" s="1"/>
      <c r="XDF125" s="1"/>
      <c r="XDG125" s="1"/>
      <c r="XDH125" s="1"/>
      <c r="XDI125" s="1"/>
      <c r="XDJ125" s="1"/>
      <c r="XDK125" s="1"/>
      <c r="XDL125" s="1"/>
      <c r="XDM125" s="1"/>
      <c r="XDN125" s="1"/>
      <c r="XDO125" s="1"/>
      <c r="XDP125" s="1"/>
      <c r="XDQ125" s="1"/>
      <c r="XDR125" s="1"/>
      <c r="XDS125" s="1"/>
      <c r="XDT125" s="1"/>
      <c r="XDU125" s="1"/>
      <c r="XDV125" s="1"/>
      <c r="XDW125" s="1"/>
      <c r="XDX125" s="1"/>
      <c r="XDY125" s="1"/>
      <c r="XDZ125" s="1"/>
      <c r="XEA125" s="1"/>
      <c r="XEB125" s="1"/>
      <c r="XEC125" s="1"/>
      <c r="XED125" s="1"/>
      <c r="XEE125" s="1"/>
      <c r="XEF125" s="1"/>
      <c r="XEG125" s="1"/>
      <c r="XEH125" s="1"/>
      <c r="XEI125" s="1"/>
      <c r="XEJ125" s="1"/>
      <c r="XEK125" s="1"/>
      <c r="XEL125" s="1"/>
      <c r="XEM125" s="1"/>
      <c r="XEN125" s="1"/>
      <c r="XEO125" s="1"/>
      <c r="XEP125" s="1"/>
      <c r="XEQ125" s="1"/>
      <c r="XER125" s="1"/>
      <c r="XES125" s="1"/>
      <c r="XET125" s="1"/>
      <c r="XEU125" s="1"/>
      <c r="XEV125" s="1"/>
      <c r="XEW125" s="1"/>
      <c r="XEX125" s="1"/>
      <c r="XEY125" s="1"/>
      <c r="XEZ125" s="1"/>
      <c r="XFA125" s="1"/>
      <c r="XFB125" s="1"/>
      <c r="XFC125" s="1"/>
    </row>
    <row r="126" spans="1:150 16226:16383" s="3" customFormat="1" ht="20.25" hidden="1" customHeight="1" x14ac:dyDescent="0.35">
      <c r="A126" s="124" t="str">
        <f t="shared" ca="1" si="3"/>
        <v>203,..,903</v>
      </c>
      <c r="B126" s="124"/>
      <c r="C126" s="53"/>
      <c r="D126" s="53"/>
      <c r="E126" s="31"/>
      <c r="F126" s="6"/>
      <c r="G126" s="6"/>
      <c r="H126" s="6">
        <f t="shared" si="4"/>
        <v>0</v>
      </c>
      <c r="I126" s="1"/>
      <c r="J126" s="1"/>
      <c r="K126" s="1"/>
      <c r="L126" s="1"/>
      <c r="M126" s="1"/>
      <c r="N126" s="1"/>
      <c r="O126" s="1"/>
      <c r="P126" s="1"/>
      <c r="Q126" s="1"/>
      <c r="R126" s="1"/>
      <c r="S126" s="1"/>
      <c r="T126" s="22" t="str">
        <f t="shared" ca="1" si="2"/>
        <v>203,..,903</v>
      </c>
      <c r="U126" s="22">
        <f t="shared" ref="U126:U131" ca="1" si="5">U125+1</f>
        <v>203</v>
      </c>
      <c r="V126" s="22">
        <f t="shared" ref="V126:V131" ca="1" si="6">V125+1</f>
        <v>903</v>
      </c>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WZB126" s="1"/>
      <c r="WZC126" s="1"/>
      <c r="WZD126" s="1"/>
      <c r="WZE126" s="1"/>
      <c r="WZF126" s="1"/>
      <c r="WZG126" s="1"/>
      <c r="WZH126" s="1"/>
      <c r="WZI126" s="1"/>
      <c r="WZJ126" s="1"/>
      <c r="WZK126" s="1"/>
      <c r="WZL126" s="1"/>
      <c r="WZM126" s="1"/>
      <c r="WZN126" s="1"/>
      <c r="WZO126" s="1"/>
      <c r="WZP126" s="1"/>
      <c r="WZQ126" s="1"/>
      <c r="WZR126" s="1"/>
      <c r="WZS126" s="1"/>
      <c r="WZT126" s="1"/>
      <c r="WZU126" s="1"/>
      <c r="WZV126" s="1"/>
      <c r="WZW126" s="1"/>
      <c r="WZX126" s="1"/>
      <c r="WZY126" s="1"/>
      <c r="WZZ126" s="1"/>
      <c r="XAA126" s="1"/>
      <c r="XAB126" s="1"/>
      <c r="XAC126" s="1"/>
      <c r="XAD126" s="1"/>
      <c r="XAE126" s="1"/>
      <c r="XAF126" s="1"/>
      <c r="XAG126" s="1"/>
      <c r="XAH126" s="1"/>
      <c r="XAI126" s="1"/>
      <c r="XAJ126" s="1"/>
      <c r="XAK126" s="1"/>
      <c r="XAL126" s="1"/>
      <c r="XAM126" s="1"/>
      <c r="XAN126" s="1"/>
      <c r="XAO126" s="1"/>
      <c r="XAP126" s="1"/>
      <c r="XAQ126" s="1"/>
      <c r="XAR126" s="1"/>
      <c r="XAS126" s="1"/>
      <c r="XAT126" s="1"/>
      <c r="XAU126" s="1"/>
      <c r="XAV126" s="1"/>
      <c r="XAW126" s="1"/>
      <c r="XAX126" s="1"/>
      <c r="XAY126" s="1"/>
      <c r="XAZ126" s="1"/>
      <c r="XBA126" s="1"/>
      <c r="XBB126" s="1"/>
      <c r="XBC126" s="1"/>
      <c r="XBD126" s="1"/>
      <c r="XBE126" s="1"/>
      <c r="XBF126" s="1"/>
      <c r="XBG126" s="1"/>
      <c r="XBH126" s="1"/>
      <c r="XBI126" s="1"/>
      <c r="XBJ126" s="1"/>
      <c r="XBK126" s="1"/>
      <c r="XBL126" s="1"/>
      <c r="XBM126" s="1"/>
      <c r="XBN126" s="1"/>
      <c r="XBO126" s="1"/>
      <c r="XBP126" s="1"/>
      <c r="XBQ126" s="1"/>
      <c r="XBR126" s="1"/>
      <c r="XBS126" s="1"/>
      <c r="XBT126" s="1"/>
      <c r="XBU126" s="1"/>
      <c r="XBV126" s="1"/>
      <c r="XBW126" s="1"/>
      <c r="XBX126" s="1"/>
      <c r="XBY126" s="1"/>
      <c r="XBZ126" s="1"/>
      <c r="XCA126" s="1"/>
      <c r="XCB126" s="1"/>
      <c r="XCC126" s="1"/>
      <c r="XCD126" s="1"/>
      <c r="XCE126" s="1"/>
      <c r="XCF126" s="1"/>
      <c r="XCG126" s="1"/>
      <c r="XCH126" s="1"/>
      <c r="XCI126" s="1"/>
      <c r="XCJ126" s="1"/>
      <c r="XCK126" s="1"/>
      <c r="XCL126" s="1"/>
      <c r="XCM126" s="1"/>
      <c r="XCN126" s="1"/>
      <c r="XCO126" s="1"/>
      <c r="XCP126" s="1"/>
      <c r="XCQ126" s="1"/>
      <c r="XCR126" s="1"/>
      <c r="XCS126" s="1"/>
      <c r="XCT126" s="1"/>
      <c r="XCU126" s="1"/>
      <c r="XCV126" s="1"/>
      <c r="XCW126" s="1"/>
      <c r="XCX126" s="1"/>
      <c r="XCY126" s="1"/>
      <c r="XCZ126" s="1"/>
      <c r="XDA126" s="1"/>
      <c r="XDB126" s="1"/>
      <c r="XDC126" s="1"/>
      <c r="XDD126" s="1"/>
      <c r="XDE126" s="1"/>
      <c r="XDF126" s="1"/>
      <c r="XDG126" s="1"/>
      <c r="XDH126" s="1"/>
      <c r="XDI126" s="1"/>
      <c r="XDJ126" s="1"/>
      <c r="XDK126" s="1"/>
      <c r="XDL126" s="1"/>
      <c r="XDM126" s="1"/>
      <c r="XDN126" s="1"/>
      <c r="XDO126" s="1"/>
      <c r="XDP126" s="1"/>
      <c r="XDQ126" s="1"/>
      <c r="XDR126" s="1"/>
      <c r="XDS126" s="1"/>
      <c r="XDT126" s="1"/>
      <c r="XDU126" s="1"/>
      <c r="XDV126" s="1"/>
      <c r="XDW126" s="1"/>
      <c r="XDX126" s="1"/>
      <c r="XDY126" s="1"/>
      <c r="XDZ126" s="1"/>
      <c r="XEA126" s="1"/>
      <c r="XEB126" s="1"/>
      <c r="XEC126" s="1"/>
      <c r="XED126" s="1"/>
      <c r="XEE126" s="1"/>
      <c r="XEF126" s="1"/>
      <c r="XEG126" s="1"/>
      <c r="XEH126" s="1"/>
      <c r="XEI126" s="1"/>
      <c r="XEJ126" s="1"/>
      <c r="XEK126" s="1"/>
      <c r="XEL126" s="1"/>
      <c r="XEM126" s="1"/>
      <c r="XEN126" s="1"/>
      <c r="XEO126" s="1"/>
      <c r="XEP126" s="1"/>
      <c r="XEQ126" s="1"/>
      <c r="XER126" s="1"/>
      <c r="XES126" s="1"/>
      <c r="XET126" s="1"/>
      <c r="XEU126" s="1"/>
      <c r="XEV126" s="1"/>
      <c r="XEW126" s="1"/>
      <c r="XEX126" s="1"/>
      <c r="XEY126" s="1"/>
      <c r="XEZ126" s="1"/>
      <c r="XFA126" s="1"/>
      <c r="XFB126" s="1"/>
      <c r="XFC126" s="1"/>
    </row>
    <row r="127" spans="1:150 16226:16383" s="3" customFormat="1" ht="20.25" hidden="1" customHeight="1" x14ac:dyDescent="0.35">
      <c r="A127" s="124" t="str">
        <f t="shared" ca="1" si="3"/>
        <v>204,..,904</v>
      </c>
      <c r="B127" s="124"/>
      <c r="C127" s="53"/>
      <c r="D127" s="53"/>
      <c r="E127" s="31"/>
      <c r="F127" s="6"/>
      <c r="G127" s="6"/>
      <c r="H127" s="6">
        <f t="shared" si="4"/>
        <v>0</v>
      </c>
      <c r="I127" s="1"/>
      <c r="J127" s="1"/>
      <c r="K127" s="1"/>
      <c r="L127" s="1"/>
      <c r="M127" s="1"/>
      <c r="N127" s="1"/>
      <c r="O127" s="1"/>
      <c r="P127" s="1"/>
      <c r="Q127" s="1"/>
      <c r="R127" s="1"/>
      <c r="S127" s="1"/>
      <c r="T127" s="22" t="str">
        <f t="shared" ca="1" si="2"/>
        <v>204,..,904</v>
      </c>
      <c r="U127" s="22">
        <f t="shared" ca="1" si="5"/>
        <v>204</v>
      </c>
      <c r="V127" s="22">
        <f t="shared" ca="1" si="6"/>
        <v>904</v>
      </c>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WZB127" s="1"/>
      <c r="WZC127" s="1"/>
      <c r="WZD127" s="1"/>
      <c r="WZE127" s="1"/>
      <c r="WZF127" s="1"/>
      <c r="WZG127" s="1"/>
      <c r="WZH127" s="1"/>
      <c r="WZI127" s="1"/>
      <c r="WZJ127" s="1"/>
      <c r="WZK127" s="1"/>
      <c r="WZL127" s="1"/>
      <c r="WZM127" s="1"/>
      <c r="WZN127" s="1"/>
      <c r="WZO127" s="1"/>
      <c r="WZP127" s="1"/>
      <c r="WZQ127" s="1"/>
      <c r="WZR127" s="1"/>
      <c r="WZS127" s="1"/>
      <c r="WZT127" s="1"/>
      <c r="WZU127" s="1"/>
      <c r="WZV127" s="1"/>
      <c r="WZW127" s="1"/>
      <c r="WZX127" s="1"/>
      <c r="WZY127" s="1"/>
      <c r="WZZ127" s="1"/>
      <c r="XAA127" s="1"/>
      <c r="XAB127" s="1"/>
      <c r="XAC127" s="1"/>
      <c r="XAD127" s="1"/>
      <c r="XAE127" s="1"/>
      <c r="XAF127" s="1"/>
      <c r="XAG127" s="1"/>
      <c r="XAH127" s="1"/>
      <c r="XAI127" s="1"/>
      <c r="XAJ127" s="1"/>
      <c r="XAK127" s="1"/>
      <c r="XAL127" s="1"/>
      <c r="XAM127" s="1"/>
      <c r="XAN127" s="1"/>
      <c r="XAO127" s="1"/>
      <c r="XAP127" s="1"/>
      <c r="XAQ127" s="1"/>
      <c r="XAR127" s="1"/>
      <c r="XAS127" s="1"/>
      <c r="XAT127" s="1"/>
      <c r="XAU127" s="1"/>
      <c r="XAV127" s="1"/>
      <c r="XAW127" s="1"/>
      <c r="XAX127" s="1"/>
      <c r="XAY127" s="1"/>
      <c r="XAZ127" s="1"/>
      <c r="XBA127" s="1"/>
      <c r="XBB127" s="1"/>
      <c r="XBC127" s="1"/>
      <c r="XBD127" s="1"/>
      <c r="XBE127" s="1"/>
      <c r="XBF127" s="1"/>
      <c r="XBG127" s="1"/>
      <c r="XBH127" s="1"/>
      <c r="XBI127" s="1"/>
      <c r="XBJ127" s="1"/>
      <c r="XBK127" s="1"/>
      <c r="XBL127" s="1"/>
      <c r="XBM127" s="1"/>
      <c r="XBN127" s="1"/>
      <c r="XBO127" s="1"/>
      <c r="XBP127" s="1"/>
      <c r="XBQ127" s="1"/>
      <c r="XBR127" s="1"/>
      <c r="XBS127" s="1"/>
      <c r="XBT127" s="1"/>
      <c r="XBU127" s="1"/>
      <c r="XBV127" s="1"/>
      <c r="XBW127" s="1"/>
      <c r="XBX127" s="1"/>
      <c r="XBY127" s="1"/>
      <c r="XBZ127" s="1"/>
      <c r="XCA127" s="1"/>
      <c r="XCB127" s="1"/>
      <c r="XCC127" s="1"/>
      <c r="XCD127" s="1"/>
      <c r="XCE127" s="1"/>
      <c r="XCF127" s="1"/>
      <c r="XCG127" s="1"/>
      <c r="XCH127" s="1"/>
      <c r="XCI127" s="1"/>
      <c r="XCJ127" s="1"/>
      <c r="XCK127" s="1"/>
      <c r="XCL127" s="1"/>
      <c r="XCM127" s="1"/>
      <c r="XCN127" s="1"/>
      <c r="XCO127" s="1"/>
      <c r="XCP127" s="1"/>
      <c r="XCQ127" s="1"/>
      <c r="XCR127" s="1"/>
      <c r="XCS127" s="1"/>
      <c r="XCT127" s="1"/>
      <c r="XCU127" s="1"/>
      <c r="XCV127" s="1"/>
      <c r="XCW127" s="1"/>
      <c r="XCX127" s="1"/>
      <c r="XCY127" s="1"/>
      <c r="XCZ127" s="1"/>
      <c r="XDA127" s="1"/>
      <c r="XDB127" s="1"/>
      <c r="XDC127" s="1"/>
      <c r="XDD127" s="1"/>
      <c r="XDE127" s="1"/>
      <c r="XDF127" s="1"/>
      <c r="XDG127" s="1"/>
      <c r="XDH127" s="1"/>
      <c r="XDI127" s="1"/>
      <c r="XDJ127" s="1"/>
      <c r="XDK127" s="1"/>
      <c r="XDL127" s="1"/>
      <c r="XDM127" s="1"/>
      <c r="XDN127" s="1"/>
      <c r="XDO127" s="1"/>
      <c r="XDP127" s="1"/>
      <c r="XDQ127" s="1"/>
      <c r="XDR127" s="1"/>
      <c r="XDS127" s="1"/>
      <c r="XDT127" s="1"/>
      <c r="XDU127" s="1"/>
      <c r="XDV127" s="1"/>
      <c r="XDW127" s="1"/>
      <c r="XDX127" s="1"/>
      <c r="XDY127" s="1"/>
      <c r="XDZ127" s="1"/>
      <c r="XEA127" s="1"/>
      <c r="XEB127" s="1"/>
      <c r="XEC127" s="1"/>
      <c r="XED127" s="1"/>
      <c r="XEE127" s="1"/>
      <c r="XEF127" s="1"/>
      <c r="XEG127" s="1"/>
      <c r="XEH127" s="1"/>
      <c r="XEI127" s="1"/>
      <c r="XEJ127" s="1"/>
      <c r="XEK127" s="1"/>
      <c r="XEL127" s="1"/>
      <c r="XEM127" s="1"/>
      <c r="XEN127" s="1"/>
      <c r="XEO127" s="1"/>
      <c r="XEP127" s="1"/>
      <c r="XEQ127" s="1"/>
      <c r="XER127" s="1"/>
      <c r="XES127" s="1"/>
      <c r="XET127" s="1"/>
      <c r="XEU127" s="1"/>
      <c r="XEV127" s="1"/>
      <c r="XEW127" s="1"/>
      <c r="XEX127" s="1"/>
      <c r="XEY127" s="1"/>
      <c r="XEZ127" s="1"/>
      <c r="XFA127" s="1"/>
      <c r="XFB127" s="1"/>
      <c r="XFC127" s="1"/>
    </row>
    <row r="128" spans="1:150 16226:16383" s="3" customFormat="1" ht="20.25" hidden="1" customHeight="1" x14ac:dyDescent="0.35">
      <c r="A128" s="124" t="str">
        <f t="shared" ca="1" si="3"/>
        <v>205,..,905</v>
      </c>
      <c r="B128" s="124"/>
      <c r="C128" s="53"/>
      <c r="D128" s="53"/>
      <c r="E128" s="31"/>
      <c r="F128" s="6"/>
      <c r="G128" s="6"/>
      <c r="H128" s="6">
        <f t="shared" si="4"/>
        <v>0</v>
      </c>
      <c r="I128" s="1"/>
      <c r="J128" s="1"/>
      <c r="K128" s="1"/>
      <c r="L128" s="1"/>
      <c r="M128" s="1"/>
      <c r="N128" s="1"/>
      <c r="O128" s="1"/>
      <c r="P128" s="1"/>
      <c r="Q128" s="1"/>
      <c r="R128" s="1"/>
      <c r="S128" s="1"/>
      <c r="T128" s="22" t="str">
        <f t="shared" ca="1" si="2"/>
        <v>205,..,905</v>
      </c>
      <c r="U128" s="22">
        <f t="shared" ca="1" si="5"/>
        <v>205</v>
      </c>
      <c r="V128" s="22">
        <f t="shared" ca="1" si="6"/>
        <v>905</v>
      </c>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WZB128" s="1"/>
      <c r="WZC128" s="1"/>
      <c r="WZD128" s="1"/>
      <c r="WZE128" s="1"/>
      <c r="WZF128" s="1"/>
      <c r="WZG128" s="1"/>
      <c r="WZH128" s="1"/>
      <c r="WZI128" s="1"/>
      <c r="WZJ128" s="1"/>
      <c r="WZK128" s="1"/>
      <c r="WZL128" s="1"/>
      <c r="WZM128" s="1"/>
      <c r="WZN128" s="1"/>
      <c r="WZO128" s="1"/>
      <c r="WZP128" s="1"/>
      <c r="WZQ128" s="1"/>
      <c r="WZR128" s="1"/>
      <c r="WZS128" s="1"/>
      <c r="WZT128" s="1"/>
      <c r="WZU128" s="1"/>
      <c r="WZV128" s="1"/>
      <c r="WZW128" s="1"/>
      <c r="WZX128" s="1"/>
      <c r="WZY128" s="1"/>
      <c r="WZZ128" s="1"/>
      <c r="XAA128" s="1"/>
      <c r="XAB128" s="1"/>
      <c r="XAC128" s="1"/>
      <c r="XAD128" s="1"/>
      <c r="XAE128" s="1"/>
      <c r="XAF128" s="1"/>
      <c r="XAG128" s="1"/>
      <c r="XAH128" s="1"/>
      <c r="XAI128" s="1"/>
      <c r="XAJ128" s="1"/>
      <c r="XAK128" s="1"/>
      <c r="XAL128" s="1"/>
      <c r="XAM128" s="1"/>
      <c r="XAN128" s="1"/>
      <c r="XAO128" s="1"/>
      <c r="XAP128" s="1"/>
      <c r="XAQ128" s="1"/>
      <c r="XAR128" s="1"/>
      <c r="XAS128" s="1"/>
      <c r="XAT128" s="1"/>
      <c r="XAU128" s="1"/>
      <c r="XAV128" s="1"/>
      <c r="XAW128" s="1"/>
      <c r="XAX128" s="1"/>
      <c r="XAY128" s="1"/>
      <c r="XAZ128" s="1"/>
      <c r="XBA128" s="1"/>
      <c r="XBB128" s="1"/>
      <c r="XBC128" s="1"/>
      <c r="XBD128" s="1"/>
      <c r="XBE128" s="1"/>
      <c r="XBF128" s="1"/>
      <c r="XBG128" s="1"/>
      <c r="XBH128" s="1"/>
      <c r="XBI128" s="1"/>
      <c r="XBJ128" s="1"/>
      <c r="XBK128" s="1"/>
      <c r="XBL128" s="1"/>
      <c r="XBM128" s="1"/>
      <c r="XBN128" s="1"/>
      <c r="XBO128" s="1"/>
      <c r="XBP128" s="1"/>
      <c r="XBQ128" s="1"/>
      <c r="XBR128" s="1"/>
      <c r="XBS128" s="1"/>
      <c r="XBT128" s="1"/>
      <c r="XBU128" s="1"/>
      <c r="XBV128" s="1"/>
      <c r="XBW128" s="1"/>
      <c r="XBX128" s="1"/>
      <c r="XBY128" s="1"/>
      <c r="XBZ128" s="1"/>
      <c r="XCA128" s="1"/>
      <c r="XCB128" s="1"/>
      <c r="XCC128" s="1"/>
      <c r="XCD128" s="1"/>
      <c r="XCE128" s="1"/>
      <c r="XCF128" s="1"/>
      <c r="XCG128" s="1"/>
      <c r="XCH128" s="1"/>
      <c r="XCI128" s="1"/>
      <c r="XCJ128" s="1"/>
      <c r="XCK128" s="1"/>
      <c r="XCL128" s="1"/>
      <c r="XCM128" s="1"/>
      <c r="XCN128" s="1"/>
      <c r="XCO128" s="1"/>
      <c r="XCP128" s="1"/>
      <c r="XCQ128" s="1"/>
      <c r="XCR128" s="1"/>
      <c r="XCS128" s="1"/>
      <c r="XCT128" s="1"/>
      <c r="XCU128" s="1"/>
      <c r="XCV128" s="1"/>
      <c r="XCW128" s="1"/>
      <c r="XCX128" s="1"/>
      <c r="XCY128" s="1"/>
      <c r="XCZ128" s="1"/>
      <c r="XDA128" s="1"/>
      <c r="XDB128" s="1"/>
      <c r="XDC128" s="1"/>
      <c r="XDD128" s="1"/>
      <c r="XDE128" s="1"/>
      <c r="XDF128" s="1"/>
      <c r="XDG128" s="1"/>
      <c r="XDH128" s="1"/>
      <c r="XDI128" s="1"/>
      <c r="XDJ128" s="1"/>
      <c r="XDK128" s="1"/>
      <c r="XDL128" s="1"/>
      <c r="XDM128" s="1"/>
      <c r="XDN128" s="1"/>
      <c r="XDO128" s="1"/>
      <c r="XDP128" s="1"/>
      <c r="XDQ128" s="1"/>
      <c r="XDR128" s="1"/>
      <c r="XDS128" s="1"/>
      <c r="XDT128" s="1"/>
      <c r="XDU128" s="1"/>
      <c r="XDV128" s="1"/>
      <c r="XDW128" s="1"/>
      <c r="XDX128" s="1"/>
      <c r="XDY128" s="1"/>
      <c r="XDZ128" s="1"/>
      <c r="XEA128" s="1"/>
      <c r="XEB128" s="1"/>
      <c r="XEC128" s="1"/>
      <c r="XED128" s="1"/>
      <c r="XEE128" s="1"/>
      <c r="XEF128" s="1"/>
      <c r="XEG128" s="1"/>
      <c r="XEH128" s="1"/>
      <c r="XEI128" s="1"/>
      <c r="XEJ128" s="1"/>
      <c r="XEK128" s="1"/>
      <c r="XEL128" s="1"/>
      <c r="XEM128" s="1"/>
      <c r="XEN128" s="1"/>
      <c r="XEO128" s="1"/>
      <c r="XEP128" s="1"/>
      <c r="XEQ128" s="1"/>
      <c r="XER128" s="1"/>
      <c r="XES128" s="1"/>
      <c r="XET128" s="1"/>
      <c r="XEU128" s="1"/>
      <c r="XEV128" s="1"/>
      <c r="XEW128" s="1"/>
      <c r="XEX128" s="1"/>
      <c r="XEY128" s="1"/>
      <c r="XEZ128" s="1"/>
      <c r="XFA128" s="1"/>
      <c r="XFB128" s="1"/>
      <c r="XFC128" s="1"/>
    </row>
    <row r="129" spans="1:150 16226:16383" s="3" customFormat="1" ht="20.25" hidden="1" customHeight="1" x14ac:dyDescent="0.35">
      <c r="A129" s="124" t="str">
        <f t="shared" ca="1" si="3"/>
        <v>206,..,906</v>
      </c>
      <c r="B129" s="124"/>
      <c r="C129" s="53"/>
      <c r="D129" s="53"/>
      <c r="E129" s="31"/>
      <c r="F129" s="6"/>
      <c r="G129" s="6"/>
      <c r="H129" s="6">
        <f t="shared" si="4"/>
        <v>0</v>
      </c>
      <c r="I129" s="1"/>
      <c r="J129" s="1"/>
      <c r="K129" s="1"/>
      <c r="L129" s="1"/>
      <c r="M129" s="1"/>
      <c r="N129" s="1"/>
      <c r="O129" s="1"/>
      <c r="P129" s="1"/>
      <c r="Q129" s="1"/>
      <c r="R129" s="1"/>
      <c r="S129" s="1"/>
      <c r="T129" s="22" t="str">
        <f t="shared" ca="1" si="2"/>
        <v>206,..,906</v>
      </c>
      <c r="U129" s="22">
        <f t="shared" ca="1" si="5"/>
        <v>206</v>
      </c>
      <c r="V129" s="22">
        <f t="shared" ca="1" si="6"/>
        <v>906</v>
      </c>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WZB129" s="1"/>
      <c r="WZC129" s="1"/>
      <c r="WZD129" s="1"/>
      <c r="WZE129" s="1"/>
      <c r="WZF129" s="1"/>
      <c r="WZG129" s="1"/>
      <c r="WZH129" s="1"/>
      <c r="WZI129" s="1"/>
      <c r="WZJ129" s="1"/>
      <c r="WZK129" s="1"/>
      <c r="WZL129" s="1"/>
      <c r="WZM129" s="1"/>
      <c r="WZN129" s="1"/>
      <c r="WZO129" s="1"/>
      <c r="WZP129" s="1"/>
      <c r="WZQ129" s="1"/>
      <c r="WZR129" s="1"/>
      <c r="WZS129" s="1"/>
      <c r="WZT129" s="1"/>
      <c r="WZU129" s="1"/>
      <c r="WZV129" s="1"/>
      <c r="WZW129" s="1"/>
      <c r="WZX129" s="1"/>
      <c r="WZY129" s="1"/>
      <c r="WZZ129" s="1"/>
      <c r="XAA129" s="1"/>
      <c r="XAB129" s="1"/>
      <c r="XAC129" s="1"/>
      <c r="XAD129" s="1"/>
      <c r="XAE129" s="1"/>
      <c r="XAF129" s="1"/>
      <c r="XAG129" s="1"/>
      <c r="XAH129" s="1"/>
      <c r="XAI129" s="1"/>
      <c r="XAJ129" s="1"/>
      <c r="XAK129" s="1"/>
      <c r="XAL129" s="1"/>
      <c r="XAM129" s="1"/>
      <c r="XAN129" s="1"/>
      <c r="XAO129" s="1"/>
      <c r="XAP129" s="1"/>
      <c r="XAQ129" s="1"/>
      <c r="XAR129" s="1"/>
      <c r="XAS129" s="1"/>
      <c r="XAT129" s="1"/>
      <c r="XAU129" s="1"/>
      <c r="XAV129" s="1"/>
      <c r="XAW129" s="1"/>
      <c r="XAX129" s="1"/>
      <c r="XAY129" s="1"/>
      <c r="XAZ129" s="1"/>
      <c r="XBA129" s="1"/>
      <c r="XBB129" s="1"/>
      <c r="XBC129" s="1"/>
      <c r="XBD129" s="1"/>
      <c r="XBE129" s="1"/>
      <c r="XBF129" s="1"/>
      <c r="XBG129" s="1"/>
      <c r="XBH129" s="1"/>
      <c r="XBI129" s="1"/>
      <c r="XBJ129" s="1"/>
      <c r="XBK129" s="1"/>
      <c r="XBL129" s="1"/>
      <c r="XBM129" s="1"/>
      <c r="XBN129" s="1"/>
      <c r="XBO129" s="1"/>
      <c r="XBP129" s="1"/>
      <c r="XBQ129" s="1"/>
      <c r="XBR129" s="1"/>
      <c r="XBS129" s="1"/>
      <c r="XBT129" s="1"/>
      <c r="XBU129" s="1"/>
      <c r="XBV129" s="1"/>
      <c r="XBW129" s="1"/>
      <c r="XBX129" s="1"/>
      <c r="XBY129" s="1"/>
      <c r="XBZ129" s="1"/>
      <c r="XCA129" s="1"/>
      <c r="XCB129" s="1"/>
      <c r="XCC129" s="1"/>
      <c r="XCD129" s="1"/>
      <c r="XCE129" s="1"/>
      <c r="XCF129" s="1"/>
      <c r="XCG129" s="1"/>
      <c r="XCH129" s="1"/>
      <c r="XCI129" s="1"/>
      <c r="XCJ129" s="1"/>
      <c r="XCK129" s="1"/>
      <c r="XCL129" s="1"/>
      <c r="XCM129" s="1"/>
      <c r="XCN129" s="1"/>
      <c r="XCO129" s="1"/>
      <c r="XCP129" s="1"/>
      <c r="XCQ129" s="1"/>
      <c r="XCR129" s="1"/>
      <c r="XCS129" s="1"/>
      <c r="XCT129" s="1"/>
      <c r="XCU129" s="1"/>
      <c r="XCV129" s="1"/>
      <c r="XCW129" s="1"/>
      <c r="XCX129" s="1"/>
      <c r="XCY129" s="1"/>
      <c r="XCZ129" s="1"/>
      <c r="XDA129" s="1"/>
      <c r="XDB129" s="1"/>
      <c r="XDC129" s="1"/>
      <c r="XDD129" s="1"/>
      <c r="XDE129" s="1"/>
      <c r="XDF129" s="1"/>
      <c r="XDG129" s="1"/>
      <c r="XDH129" s="1"/>
      <c r="XDI129" s="1"/>
      <c r="XDJ129" s="1"/>
      <c r="XDK129" s="1"/>
      <c r="XDL129" s="1"/>
      <c r="XDM129" s="1"/>
      <c r="XDN129" s="1"/>
      <c r="XDO129" s="1"/>
      <c r="XDP129" s="1"/>
      <c r="XDQ129" s="1"/>
      <c r="XDR129" s="1"/>
      <c r="XDS129" s="1"/>
      <c r="XDT129" s="1"/>
      <c r="XDU129" s="1"/>
      <c r="XDV129" s="1"/>
      <c r="XDW129" s="1"/>
      <c r="XDX129" s="1"/>
      <c r="XDY129" s="1"/>
      <c r="XDZ129" s="1"/>
      <c r="XEA129" s="1"/>
      <c r="XEB129" s="1"/>
      <c r="XEC129" s="1"/>
      <c r="XED129" s="1"/>
      <c r="XEE129" s="1"/>
      <c r="XEF129" s="1"/>
      <c r="XEG129" s="1"/>
      <c r="XEH129" s="1"/>
      <c r="XEI129" s="1"/>
      <c r="XEJ129" s="1"/>
      <c r="XEK129" s="1"/>
      <c r="XEL129" s="1"/>
      <c r="XEM129" s="1"/>
      <c r="XEN129" s="1"/>
      <c r="XEO129" s="1"/>
      <c r="XEP129" s="1"/>
      <c r="XEQ129" s="1"/>
      <c r="XER129" s="1"/>
      <c r="XES129" s="1"/>
      <c r="XET129" s="1"/>
      <c r="XEU129" s="1"/>
      <c r="XEV129" s="1"/>
      <c r="XEW129" s="1"/>
      <c r="XEX129" s="1"/>
      <c r="XEY129" s="1"/>
      <c r="XEZ129" s="1"/>
      <c r="XFA129" s="1"/>
      <c r="XFB129" s="1"/>
      <c r="XFC129" s="1"/>
    </row>
    <row r="130" spans="1:150 16226:16383" s="3" customFormat="1" ht="20.25" hidden="1" customHeight="1" x14ac:dyDescent="0.35">
      <c r="A130" s="124" t="str">
        <f t="shared" ca="1" si="3"/>
        <v>207,..,907</v>
      </c>
      <c r="B130" s="124"/>
      <c r="C130" s="53"/>
      <c r="D130" s="53"/>
      <c r="E130" s="31"/>
      <c r="F130" s="6"/>
      <c r="G130" s="6"/>
      <c r="H130" s="6">
        <f t="shared" si="4"/>
        <v>0</v>
      </c>
      <c r="I130" s="1"/>
      <c r="J130" s="1"/>
      <c r="K130" s="1"/>
      <c r="L130" s="1"/>
      <c r="M130" s="1"/>
      <c r="N130" s="1"/>
      <c r="O130" s="1"/>
      <c r="P130" s="1"/>
      <c r="Q130" s="1"/>
      <c r="R130" s="1"/>
      <c r="S130" s="1"/>
      <c r="T130" s="22" t="str">
        <f t="shared" ca="1" si="2"/>
        <v>207,..,907</v>
      </c>
      <c r="U130" s="22">
        <f t="shared" ca="1" si="5"/>
        <v>207</v>
      </c>
      <c r="V130" s="22">
        <f t="shared" ca="1" si="6"/>
        <v>907</v>
      </c>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WZB130" s="1"/>
      <c r="WZC130" s="1"/>
      <c r="WZD130" s="1"/>
      <c r="WZE130" s="1"/>
      <c r="WZF130" s="1"/>
      <c r="WZG130" s="1"/>
      <c r="WZH130" s="1"/>
      <c r="WZI130" s="1"/>
      <c r="WZJ130" s="1"/>
      <c r="WZK130" s="1"/>
      <c r="WZL130" s="1"/>
      <c r="WZM130" s="1"/>
      <c r="WZN130" s="1"/>
      <c r="WZO130" s="1"/>
      <c r="WZP130" s="1"/>
      <c r="WZQ130" s="1"/>
      <c r="WZR130" s="1"/>
      <c r="WZS130" s="1"/>
      <c r="WZT130" s="1"/>
      <c r="WZU130" s="1"/>
      <c r="WZV130" s="1"/>
      <c r="WZW130" s="1"/>
      <c r="WZX130" s="1"/>
      <c r="WZY130" s="1"/>
      <c r="WZZ130" s="1"/>
      <c r="XAA130" s="1"/>
      <c r="XAB130" s="1"/>
      <c r="XAC130" s="1"/>
      <c r="XAD130" s="1"/>
      <c r="XAE130" s="1"/>
      <c r="XAF130" s="1"/>
      <c r="XAG130" s="1"/>
      <c r="XAH130" s="1"/>
      <c r="XAI130" s="1"/>
      <c r="XAJ130" s="1"/>
      <c r="XAK130" s="1"/>
      <c r="XAL130" s="1"/>
      <c r="XAM130" s="1"/>
      <c r="XAN130" s="1"/>
      <c r="XAO130" s="1"/>
      <c r="XAP130" s="1"/>
      <c r="XAQ130" s="1"/>
      <c r="XAR130" s="1"/>
      <c r="XAS130" s="1"/>
      <c r="XAT130" s="1"/>
      <c r="XAU130" s="1"/>
      <c r="XAV130" s="1"/>
      <c r="XAW130" s="1"/>
      <c r="XAX130" s="1"/>
      <c r="XAY130" s="1"/>
      <c r="XAZ130" s="1"/>
      <c r="XBA130" s="1"/>
      <c r="XBB130" s="1"/>
      <c r="XBC130" s="1"/>
      <c r="XBD130" s="1"/>
      <c r="XBE130" s="1"/>
      <c r="XBF130" s="1"/>
      <c r="XBG130" s="1"/>
      <c r="XBH130" s="1"/>
      <c r="XBI130" s="1"/>
      <c r="XBJ130" s="1"/>
      <c r="XBK130" s="1"/>
      <c r="XBL130" s="1"/>
      <c r="XBM130" s="1"/>
      <c r="XBN130" s="1"/>
      <c r="XBO130" s="1"/>
      <c r="XBP130" s="1"/>
      <c r="XBQ130" s="1"/>
      <c r="XBR130" s="1"/>
      <c r="XBS130" s="1"/>
      <c r="XBT130" s="1"/>
      <c r="XBU130" s="1"/>
      <c r="XBV130" s="1"/>
      <c r="XBW130" s="1"/>
      <c r="XBX130" s="1"/>
      <c r="XBY130" s="1"/>
      <c r="XBZ130" s="1"/>
      <c r="XCA130" s="1"/>
      <c r="XCB130" s="1"/>
      <c r="XCC130" s="1"/>
      <c r="XCD130" s="1"/>
      <c r="XCE130" s="1"/>
      <c r="XCF130" s="1"/>
      <c r="XCG130" s="1"/>
      <c r="XCH130" s="1"/>
      <c r="XCI130" s="1"/>
      <c r="XCJ130" s="1"/>
      <c r="XCK130" s="1"/>
      <c r="XCL130" s="1"/>
      <c r="XCM130" s="1"/>
      <c r="XCN130" s="1"/>
      <c r="XCO130" s="1"/>
      <c r="XCP130" s="1"/>
      <c r="XCQ130" s="1"/>
      <c r="XCR130" s="1"/>
      <c r="XCS130" s="1"/>
      <c r="XCT130" s="1"/>
      <c r="XCU130" s="1"/>
      <c r="XCV130" s="1"/>
      <c r="XCW130" s="1"/>
      <c r="XCX130" s="1"/>
      <c r="XCY130" s="1"/>
      <c r="XCZ130" s="1"/>
      <c r="XDA130" s="1"/>
      <c r="XDB130" s="1"/>
      <c r="XDC130" s="1"/>
      <c r="XDD130" s="1"/>
      <c r="XDE130" s="1"/>
      <c r="XDF130" s="1"/>
      <c r="XDG130" s="1"/>
      <c r="XDH130" s="1"/>
      <c r="XDI130" s="1"/>
      <c r="XDJ130" s="1"/>
      <c r="XDK130" s="1"/>
      <c r="XDL130" s="1"/>
      <c r="XDM130" s="1"/>
      <c r="XDN130" s="1"/>
      <c r="XDO130" s="1"/>
      <c r="XDP130" s="1"/>
      <c r="XDQ130" s="1"/>
      <c r="XDR130" s="1"/>
      <c r="XDS130" s="1"/>
      <c r="XDT130" s="1"/>
      <c r="XDU130" s="1"/>
      <c r="XDV130" s="1"/>
      <c r="XDW130" s="1"/>
      <c r="XDX130" s="1"/>
      <c r="XDY130" s="1"/>
      <c r="XDZ130" s="1"/>
      <c r="XEA130" s="1"/>
      <c r="XEB130" s="1"/>
      <c r="XEC130" s="1"/>
      <c r="XED130" s="1"/>
      <c r="XEE130" s="1"/>
      <c r="XEF130" s="1"/>
      <c r="XEG130" s="1"/>
      <c r="XEH130" s="1"/>
      <c r="XEI130" s="1"/>
      <c r="XEJ130" s="1"/>
      <c r="XEK130" s="1"/>
      <c r="XEL130" s="1"/>
      <c r="XEM130" s="1"/>
      <c r="XEN130" s="1"/>
      <c r="XEO130" s="1"/>
      <c r="XEP130" s="1"/>
      <c r="XEQ130" s="1"/>
      <c r="XER130" s="1"/>
      <c r="XES130" s="1"/>
      <c r="XET130" s="1"/>
      <c r="XEU130" s="1"/>
      <c r="XEV130" s="1"/>
      <c r="XEW130" s="1"/>
      <c r="XEX130" s="1"/>
      <c r="XEY130" s="1"/>
      <c r="XEZ130" s="1"/>
      <c r="XFA130" s="1"/>
      <c r="XFB130" s="1"/>
      <c r="XFC130" s="1"/>
    </row>
    <row r="131" spans="1:150 16226:16383" s="3" customFormat="1" ht="20.25" hidden="1" customHeight="1" x14ac:dyDescent="0.35">
      <c r="A131" s="124" t="str">
        <f t="shared" ca="1" si="3"/>
        <v>208,..,908</v>
      </c>
      <c r="B131" s="124"/>
      <c r="C131" s="53"/>
      <c r="D131" s="53"/>
      <c r="E131" s="31"/>
      <c r="F131" s="6"/>
      <c r="G131" s="6"/>
      <c r="H131" s="6">
        <f t="shared" si="4"/>
        <v>0</v>
      </c>
      <c r="I131" s="1"/>
      <c r="J131" s="1"/>
      <c r="K131" s="1"/>
      <c r="L131" s="1"/>
      <c r="M131" s="1"/>
      <c r="N131" s="1"/>
      <c r="O131" s="1"/>
      <c r="P131" s="1"/>
      <c r="Q131" s="1"/>
      <c r="R131" s="1"/>
      <c r="S131" s="1"/>
      <c r="T131" s="22" t="str">
        <f t="shared" ca="1" si="2"/>
        <v>208,..,908</v>
      </c>
      <c r="U131" s="22">
        <f t="shared" ca="1" si="5"/>
        <v>208</v>
      </c>
      <c r="V131" s="22">
        <f t="shared" ca="1" si="6"/>
        <v>908</v>
      </c>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WZB131" s="1"/>
      <c r="WZC131" s="1"/>
      <c r="WZD131" s="1"/>
      <c r="WZE131" s="1"/>
      <c r="WZF131" s="1"/>
      <c r="WZG131" s="1"/>
      <c r="WZH131" s="1"/>
      <c r="WZI131" s="1"/>
      <c r="WZJ131" s="1"/>
      <c r="WZK131" s="1"/>
      <c r="WZL131" s="1"/>
      <c r="WZM131" s="1"/>
      <c r="WZN131" s="1"/>
      <c r="WZO131" s="1"/>
      <c r="WZP131" s="1"/>
      <c r="WZQ131" s="1"/>
      <c r="WZR131" s="1"/>
      <c r="WZS131" s="1"/>
      <c r="WZT131" s="1"/>
      <c r="WZU131" s="1"/>
      <c r="WZV131" s="1"/>
      <c r="WZW131" s="1"/>
      <c r="WZX131" s="1"/>
      <c r="WZY131" s="1"/>
      <c r="WZZ131" s="1"/>
      <c r="XAA131" s="1"/>
      <c r="XAB131" s="1"/>
      <c r="XAC131" s="1"/>
      <c r="XAD131" s="1"/>
      <c r="XAE131" s="1"/>
      <c r="XAF131" s="1"/>
      <c r="XAG131" s="1"/>
      <c r="XAH131" s="1"/>
      <c r="XAI131" s="1"/>
      <c r="XAJ131" s="1"/>
      <c r="XAK131" s="1"/>
      <c r="XAL131" s="1"/>
      <c r="XAM131" s="1"/>
      <c r="XAN131" s="1"/>
      <c r="XAO131" s="1"/>
      <c r="XAP131" s="1"/>
      <c r="XAQ131" s="1"/>
      <c r="XAR131" s="1"/>
      <c r="XAS131" s="1"/>
      <c r="XAT131" s="1"/>
      <c r="XAU131" s="1"/>
      <c r="XAV131" s="1"/>
      <c r="XAW131" s="1"/>
      <c r="XAX131" s="1"/>
      <c r="XAY131" s="1"/>
      <c r="XAZ131" s="1"/>
      <c r="XBA131" s="1"/>
      <c r="XBB131" s="1"/>
      <c r="XBC131" s="1"/>
      <c r="XBD131" s="1"/>
      <c r="XBE131" s="1"/>
      <c r="XBF131" s="1"/>
      <c r="XBG131" s="1"/>
      <c r="XBH131" s="1"/>
      <c r="XBI131" s="1"/>
      <c r="XBJ131" s="1"/>
      <c r="XBK131" s="1"/>
      <c r="XBL131" s="1"/>
      <c r="XBM131" s="1"/>
      <c r="XBN131" s="1"/>
      <c r="XBO131" s="1"/>
      <c r="XBP131" s="1"/>
      <c r="XBQ131" s="1"/>
      <c r="XBR131" s="1"/>
      <c r="XBS131" s="1"/>
      <c r="XBT131" s="1"/>
      <c r="XBU131" s="1"/>
      <c r="XBV131" s="1"/>
      <c r="XBW131" s="1"/>
      <c r="XBX131" s="1"/>
      <c r="XBY131" s="1"/>
      <c r="XBZ131" s="1"/>
      <c r="XCA131" s="1"/>
      <c r="XCB131" s="1"/>
      <c r="XCC131" s="1"/>
      <c r="XCD131" s="1"/>
      <c r="XCE131" s="1"/>
      <c r="XCF131" s="1"/>
      <c r="XCG131" s="1"/>
      <c r="XCH131" s="1"/>
      <c r="XCI131" s="1"/>
      <c r="XCJ131" s="1"/>
      <c r="XCK131" s="1"/>
      <c r="XCL131" s="1"/>
      <c r="XCM131" s="1"/>
      <c r="XCN131" s="1"/>
      <c r="XCO131" s="1"/>
      <c r="XCP131" s="1"/>
      <c r="XCQ131" s="1"/>
      <c r="XCR131" s="1"/>
      <c r="XCS131" s="1"/>
      <c r="XCT131" s="1"/>
      <c r="XCU131" s="1"/>
      <c r="XCV131" s="1"/>
      <c r="XCW131" s="1"/>
      <c r="XCX131" s="1"/>
      <c r="XCY131" s="1"/>
      <c r="XCZ131" s="1"/>
      <c r="XDA131" s="1"/>
      <c r="XDB131" s="1"/>
      <c r="XDC131" s="1"/>
      <c r="XDD131" s="1"/>
      <c r="XDE131" s="1"/>
      <c r="XDF131" s="1"/>
      <c r="XDG131" s="1"/>
      <c r="XDH131" s="1"/>
      <c r="XDI131" s="1"/>
      <c r="XDJ131" s="1"/>
      <c r="XDK131" s="1"/>
      <c r="XDL131" s="1"/>
      <c r="XDM131" s="1"/>
      <c r="XDN131" s="1"/>
      <c r="XDO131" s="1"/>
      <c r="XDP131" s="1"/>
      <c r="XDQ131" s="1"/>
      <c r="XDR131" s="1"/>
      <c r="XDS131" s="1"/>
      <c r="XDT131" s="1"/>
      <c r="XDU131" s="1"/>
      <c r="XDV131" s="1"/>
      <c r="XDW131" s="1"/>
      <c r="XDX131" s="1"/>
      <c r="XDY131" s="1"/>
      <c r="XDZ131" s="1"/>
      <c r="XEA131" s="1"/>
      <c r="XEB131" s="1"/>
      <c r="XEC131" s="1"/>
      <c r="XED131" s="1"/>
      <c r="XEE131" s="1"/>
      <c r="XEF131" s="1"/>
      <c r="XEG131" s="1"/>
      <c r="XEH131" s="1"/>
      <c r="XEI131" s="1"/>
      <c r="XEJ131" s="1"/>
      <c r="XEK131" s="1"/>
      <c r="XEL131" s="1"/>
      <c r="XEM131" s="1"/>
      <c r="XEN131" s="1"/>
      <c r="XEO131" s="1"/>
      <c r="XEP131" s="1"/>
      <c r="XEQ131" s="1"/>
      <c r="XER131" s="1"/>
      <c r="XES131" s="1"/>
      <c r="XET131" s="1"/>
      <c r="XEU131" s="1"/>
      <c r="XEV131" s="1"/>
      <c r="XEW131" s="1"/>
      <c r="XEX131" s="1"/>
      <c r="XEY131" s="1"/>
      <c r="XEZ131" s="1"/>
      <c r="XFA131" s="1"/>
      <c r="XFB131" s="1"/>
      <c r="XFC131" s="1"/>
    </row>
    <row r="132" spans="1:150 16226:16383" s="3" customFormat="1" ht="20.5" hidden="1" x14ac:dyDescent="0.35">
      <c r="A132" s="150" t="s">
        <v>138</v>
      </c>
      <c r="B132" s="151"/>
      <c r="C132" s="151"/>
      <c r="D132" s="151"/>
      <c r="E132" s="151"/>
      <c r="F132" s="151"/>
      <c r="G132" s="151"/>
      <c r="H132" s="152"/>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WZB132" s="1"/>
      <c r="WZC132" s="1"/>
      <c r="WZD132" s="1"/>
      <c r="WZE132" s="1"/>
      <c r="WZF132" s="1"/>
      <c r="WZG132" s="1"/>
      <c r="WZH132" s="1"/>
      <c r="WZI132" s="1"/>
      <c r="WZJ132" s="1"/>
      <c r="WZK132" s="1"/>
      <c r="WZL132" s="1"/>
      <c r="WZM132" s="1"/>
      <c r="WZN132" s="1"/>
      <c r="WZO132" s="1"/>
      <c r="WZP132" s="1"/>
      <c r="WZQ132" s="1"/>
      <c r="WZR132" s="1"/>
      <c r="WZS132" s="1"/>
      <c r="WZT132" s="1"/>
      <c r="WZU132" s="1"/>
      <c r="WZV132" s="1"/>
      <c r="WZW132" s="1"/>
      <c r="WZX132" s="1"/>
      <c r="WZY132" s="1"/>
      <c r="WZZ132" s="1"/>
      <c r="XAA132" s="1"/>
      <c r="XAB132" s="1"/>
      <c r="XAC132" s="1"/>
      <c r="XAD132" s="1"/>
      <c r="XAE132" s="1"/>
      <c r="XAF132" s="1"/>
      <c r="XAG132" s="1"/>
      <c r="XAH132" s="1"/>
      <c r="XAI132" s="1"/>
      <c r="XAJ132" s="1"/>
      <c r="XAK132" s="1"/>
      <c r="XAL132" s="1"/>
      <c r="XAM132" s="1"/>
      <c r="XAN132" s="1"/>
      <c r="XAO132" s="1"/>
      <c r="XAP132" s="1"/>
      <c r="XAQ132" s="1"/>
      <c r="XAR132" s="1"/>
      <c r="XAS132" s="1"/>
      <c r="XAT132" s="1"/>
      <c r="XAU132" s="1"/>
      <c r="XAV132" s="1"/>
      <c r="XAW132" s="1"/>
      <c r="XAX132" s="1"/>
      <c r="XAY132" s="1"/>
      <c r="XAZ132" s="1"/>
      <c r="XBA132" s="1"/>
      <c r="XBB132" s="1"/>
      <c r="XBC132" s="1"/>
      <c r="XBD132" s="1"/>
      <c r="XBE132" s="1"/>
      <c r="XBF132" s="1"/>
      <c r="XBG132" s="1"/>
      <c r="XBH132" s="1"/>
      <c r="XBI132" s="1"/>
      <c r="XBJ132" s="1"/>
      <c r="XBK132" s="1"/>
      <c r="XBL132" s="1"/>
      <c r="XBM132" s="1"/>
      <c r="XBN132" s="1"/>
      <c r="XBO132" s="1"/>
      <c r="XBP132" s="1"/>
      <c r="XBQ132" s="1"/>
      <c r="XBR132" s="1"/>
      <c r="XBS132" s="1"/>
      <c r="XBT132" s="1"/>
      <c r="XBU132" s="1"/>
      <c r="XBV132" s="1"/>
      <c r="XBW132" s="1"/>
      <c r="XBX132" s="1"/>
      <c r="XBY132" s="1"/>
      <c r="XBZ132" s="1"/>
      <c r="XCA132" s="1"/>
      <c r="XCB132" s="1"/>
      <c r="XCC132" s="1"/>
      <c r="XCD132" s="1"/>
      <c r="XCE132" s="1"/>
      <c r="XCF132" s="1"/>
      <c r="XCG132" s="1"/>
      <c r="XCH132" s="1"/>
      <c r="XCI132" s="1"/>
      <c r="XCJ132" s="1"/>
      <c r="XCK132" s="1"/>
      <c r="XCL132" s="1"/>
      <c r="XCM132" s="1"/>
      <c r="XCN132" s="1"/>
      <c r="XCO132" s="1"/>
      <c r="XCP132" s="1"/>
      <c r="XCQ132" s="1"/>
      <c r="XCR132" s="1"/>
      <c r="XCS132" s="1"/>
      <c r="XCT132" s="1"/>
      <c r="XCU132" s="1"/>
      <c r="XCV132" s="1"/>
      <c r="XCW132" s="1"/>
      <c r="XCX132" s="1"/>
      <c r="XCY132" s="1"/>
      <c r="XCZ132" s="1"/>
      <c r="XDA132" s="1"/>
      <c r="XDB132" s="1"/>
      <c r="XDC132" s="1"/>
      <c r="XDD132" s="1"/>
      <c r="XDE132" s="1"/>
      <c r="XDF132" s="1"/>
      <c r="XDG132" s="1"/>
      <c r="XDH132" s="1"/>
      <c r="XDI132" s="1"/>
      <c r="XDJ132" s="1"/>
      <c r="XDK132" s="1"/>
      <c r="XDL132" s="1"/>
      <c r="XDM132" s="1"/>
      <c r="XDN132" s="1"/>
      <c r="XDO132" s="1"/>
      <c r="XDP132" s="1"/>
      <c r="XDQ132" s="1"/>
      <c r="XDR132" s="1"/>
      <c r="XDS132" s="1"/>
      <c r="XDT132" s="1"/>
      <c r="XDU132" s="1"/>
      <c r="XDV132" s="1"/>
      <c r="XDW132" s="1"/>
      <c r="XDX132" s="1"/>
      <c r="XDY132" s="1"/>
      <c r="XDZ132" s="1"/>
      <c r="XEA132" s="1"/>
      <c r="XEB132" s="1"/>
      <c r="XEC132" s="1"/>
      <c r="XED132" s="1"/>
      <c r="XEE132" s="1"/>
      <c r="XEF132" s="1"/>
      <c r="XEG132" s="1"/>
      <c r="XEH132" s="1"/>
      <c r="XEI132" s="1"/>
      <c r="XEJ132" s="1"/>
      <c r="XEK132" s="1"/>
      <c r="XEL132" s="1"/>
      <c r="XEM132" s="1"/>
      <c r="XEN132" s="1"/>
      <c r="XEO132" s="1"/>
      <c r="XEP132" s="1"/>
      <c r="XEQ132" s="1"/>
      <c r="XER132" s="1"/>
      <c r="XES132" s="1"/>
      <c r="XET132" s="1"/>
      <c r="XEU132" s="1"/>
      <c r="XEV132" s="1"/>
      <c r="XEW132" s="1"/>
      <c r="XEX132" s="1"/>
      <c r="XEY132" s="1"/>
      <c r="XEZ132" s="1"/>
      <c r="XFA132" s="1"/>
      <c r="XFB132" s="1"/>
      <c r="XFC132" s="1"/>
    </row>
    <row r="133" spans="1:150 16226:16383" s="3" customFormat="1" ht="20.25" hidden="1" customHeight="1" x14ac:dyDescent="0.35">
      <c r="A133" s="124" t="str">
        <f ca="1">T133</f>
        <v>201 to 501</v>
      </c>
      <c r="B133" s="124"/>
      <c r="C133" s="53"/>
      <c r="D133" s="53"/>
      <c r="E133" s="31">
        <v>0</v>
      </c>
      <c r="F133" s="6">
        <v>0</v>
      </c>
      <c r="G133" s="6">
        <v>0</v>
      </c>
      <c r="H133" s="6">
        <f>E133+F133+(IF(G133&lt;101,G133,IF(G133&lt;201,G133/2,IF(G133&lt;=301,G133/3,G133/4))))</f>
        <v>0</v>
      </c>
      <c r="I133" s="1"/>
      <c r="J133" s="1"/>
      <c r="K133" s="1"/>
      <c r="L133" s="1"/>
      <c r="M133" s="1"/>
      <c r="N133" s="1"/>
      <c r="O133" s="1"/>
      <c r="P133" s="1"/>
      <c r="Q133" s="1"/>
      <c r="R133" s="1"/>
      <c r="S133" s="1"/>
      <c r="T133" s="22" t="str">
        <f ca="1">U133&amp;""&amp;" to "&amp;""&amp;V133</f>
        <v>201 to 501</v>
      </c>
      <c r="U133" s="22">
        <f ca="1">(SUMPRODUCT(MID(0&amp;(LEFT(A132,SUM(LEN(A132)-LEN(SUBSTITUTE(A132,{"0","1","2","3"},""))))), LARGE(INDEX(ISNUMBER(--MID((LEFT(A132,SUM(LEN(A132)-LEN(SUBSTITUTE(A132,{"0","1","2","3"},""))))), ROW(INDIRECT("1:"&amp;LEN((LEFT(A132,SUM(LEN(A132)-LEN(SUBSTITUTE(A132,{"0","1","2","3"},"")))))))), 1)) * ROW(INDIRECT("1:"&amp;LEN((LEFT(A132,SUM(LEN(A132)-LEN(SUBSTITUTE(A132,{"0","1","2","3"},"")))))))), 0), ROW(INDIRECT("1:"&amp;LEN((LEFT(A132,SUM(LEN(A132)-LEN(SUBSTITUTE(A132,{"0","1","2","3"},"")))))))))+1, 1) * 10^ROW(INDIRECT("1:"&amp;LEN((LEFT(A132,SUM(LEN(A132)-LEN(SUBSTITUTE(A132,{"0","1","2","3"},""))))))))/10))*100+1</f>
        <v>201</v>
      </c>
      <c r="V133" s="22">
        <f ca="1">(SUMPRODUCT(MID(0&amp;(--TRIM(RIGHT(SUBSTITUTE(LEFT(A132,_xlfn.AGGREGATE(16,6,FIND({0,1,2,3,4,5,6,7,8,9},A132,ROW(INDIRECT("1:"&amp;LEN(A132)))),1))," ",REPT(" ",LEN(A132))),LEN(A132)))), LARGE(INDEX(ISNUMBER(--MID((--TRIM(RIGHT(SUBSTITUTE(LEFT(A132,_xlfn.AGGREGATE(16,6,FIND({0,1,2,3,4,5,6,7,8,9},A132,ROW(INDIRECT("1:"&amp;LEN(A132)))),1))," ",REPT(" ",LEN(A132))),LEN(A132)))), ROW(INDIRECT("1:"&amp;LEN((--TRIM(RIGHT(SUBSTITUTE(LEFT(A132,_xlfn.AGGREGATE(16,6,FIND({0,1,2,3,4,5,6,7,8,9},A132,ROW(INDIRECT("1:"&amp;LEN(A132)))),1))," ",REPT(" ",LEN(A132))),LEN(A132))))))), 1)) * ROW(INDIRECT("1:"&amp;LEN((--TRIM(RIGHT(SUBSTITUTE(LEFT(A132,_xlfn.AGGREGATE(16,6,FIND({0,1,2,3,4,5,6,7,8,9},A132,ROW(INDIRECT("1:"&amp;LEN(A132)))),1))," ",REPT(" ",LEN(A132))),LEN(A132))))))), 0), ROW(INDIRECT("1:"&amp;LEN((--TRIM(RIGHT(SUBSTITUTE(LEFT(A132,_xlfn.AGGREGATE(16,6,FIND({0,1,2,3,4,5,6,7,8,9},A132,ROW(INDIRECT("1:"&amp;LEN(A132)))),1))," ",REPT(" ",LEN(A132))),LEN(A132))))))))+1, 1) * 10^ROW(INDIRECT("1:"&amp;LEN((--TRIM(RIGHT(SUBSTITUTE(LEFT(A132,_xlfn.AGGREGATE(16,6,FIND({0,1,2,3,4,5,6,7,8,9},A132,ROW(INDIRECT("1:"&amp;LEN(A132)))),1))," ",REPT(" ",LEN(A132))),LEN(A132)))))))/10))*100+1</f>
        <v>501</v>
      </c>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WZB133" s="1"/>
      <c r="WZC133" s="1"/>
      <c r="WZD133" s="1"/>
      <c r="WZE133" s="1"/>
      <c r="WZF133" s="1"/>
      <c r="WZG133" s="1"/>
      <c r="WZH133" s="1"/>
      <c r="WZI133" s="1"/>
      <c r="WZJ133" s="1"/>
      <c r="WZK133" s="1"/>
      <c r="WZL133" s="1"/>
      <c r="WZM133" s="1"/>
      <c r="WZN133" s="1"/>
      <c r="WZO133" s="1"/>
      <c r="WZP133" s="1"/>
      <c r="WZQ133" s="1"/>
      <c r="WZR133" s="1"/>
      <c r="WZS133" s="1"/>
      <c r="WZT133" s="1"/>
      <c r="WZU133" s="1"/>
      <c r="WZV133" s="1"/>
      <c r="WZW133" s="1"/>
      <c r="WZX133" s="1"/>
      <c r="WZY133" s="1"/>
      <c r="WZZ133" s="1"/>
      <c r="XAA133" s="1"/>
      <c r="XAB133" s="1"/>
      <c r="XAC133" s="1"/>
      <c r="XAD133" s="1"/>
      <c r="XAE133" s="1"/>
      <c r="XAF133" s="1"/>
      <c r="XAG133" s="1"/>
      <c r="XAH133" s="1"/>
      <c r="XAI133" s="1"/>
      <c r="XAJ133" s="1"/>
      <c r="XAK133" s="1"/>
      <c r="XAL133" s="1"/>
      <c r="XAM133" s="1"/>
      <c r="XAN133" s="1"/>
      <c r="XAO133" s="1"/>
      <c r="XAP133" s="1"/>
      <c r="XAQ133" s="1"/>
      <c r="XAR133" s="1"/>
      <c r="XAS133" s="1"/>
      <c r="XAT133" s="1"/>
      <c r="XAU133" s="1"/>
      <c r="XAV133" s="1"/>
      <c r="XAW133" s="1"/>
      <c r="XAX133" s="1"/>
      <c r="XAY133" s="1"/>
      <c r="XAZ133" s="1"/>
      <c r="XBA133" s="1"/>
      <c r="XBB133" s="1"/>
      <c r="XBC133" s="1"/>
      <c r="XBD133" s="1"/>
      <c r="XBE133" s="1"/>
      <c r="XBF133" s="1"/>
      <c r="XBG133" s="1"/>
      <c r="XBH133" s="1"/>
      <c r="XBI133" s="1"/>
      <c r="XBJ133" s="1"/>
      <c r="XBK133" s="1"/>
      <c r="XBL133" s="1"/>
      <c r="XBM133" s="1"/>
      <c r="XBN133" s="1"/>
      <c r="XBO133" s="1"/>
      <c r="XBP133" s="1"/>
      <c r="XBQ133" s="1"/>
      <c r="XBR133" s="1"/>
      <c r="XBS133" s="1"/>
      <c r="XBT133" s="1"/>
      <c r="XBU133" s="1"/>
      <c r="XBV133" s="1"/>
      <c r="XBW133" s="1"/>
      <c r="XBX133" s="1"/>
      <c r="XBY133" s="1"/>
      <c r="XBZ133" s="1"/>
      <c r="XCA133" s="1"/>
      <c r="XCB133" s="1"/>
      <c r="XCC133" s="1"/>
      <c r="XCD133" s="1"/>
      <c r="XCE133" s="1"/>
      <c r="XCF133" s="1"/>
      <c r="XCG133" s="1"/>
      <c r="XCH133" s="1"/>
      <c r="XCI133" s="1"/>
      <c r="XCJ133" s="1"/>
      <c r="XCK133" s="1"/>
      <c r="XCL133" s="1"/>
      <c r="XCM133" s="1"/>
      <c r="XCN133" s="1"/>
      <c r="XCO133" s="1"/>
      <c r="XCP133" s="1"/>
      <c r="XCQ133" s="1"/>
      <c r="XCR133" s="1"/>
      <c r="XCS133" s="1"/>
      <c r="XCT133" s="1"/>
      <c r="XCU133" s="1"/>
      <c r="XCV133" s="1"/>
      <c r="XCW133" s="1"/>
      <c r="XCX133" s="1"/>
      <c r="XCY133" s="1"/>
      <c r="XCZ133" s="1"/>
      <c r="XDA133" s="1"/>
      <c r="XDB133" s="1"/>
      <c r="XDC133" s="1"/>
      <c r="XDD133" s="1"/>
      <c r="XDE133" s="1"/>
      <c r="XDF133" s="1"/>
      <c r="XDG133" s="1"/>
      <c r="XDH133" s="1"/>
      <c r="XDI133" s="1"/>
      <c r="XDJ133" s="1"/>
      <c r="XDK133" s="1"/>
      <c r="XDL133" s="1"/>
      <c r="XDM133" s="1"/>
      <c r="XDN133" s="1"/>
      <c r="XDO133" s="1"/>
      <c r="XDP133" s="1"/>
      <c r="XDQ133" s="1"/>
      <c r="XDR133" s="1"/>
      <c r="XDS133" s="1"/>
      <c r="XDT133" s="1"/>
      <c r="XDU133" s="1"/>
      <c r="XDV133" s="1"/>
      <c r="XDW133" s="1"/>
      <c r="XDX133" s="1"/>
      <c r="XDY133" s="1"/>
      <c r="XDZ133" s="1"/>
      <c r="XEA133" s="1"/>
      <c r="XEB133" s="1"/>
      <c r="XEC133" s="1"/>
      <c r="XED133" s="1"/>
      <c r="XEE133" s="1"/>
      <c r="XEF133" s="1"/>
      <c r="XEG133" s="1"/>
      <c r="XEH133" s="1"/>
      <c r="XEI133" s="1"/>
      <c r="XEJ133" s="1"/>
      <c r="XEK133" s="1"/>
      <c r="XEL133" s="1"/>
      <c r="XEM133" s="1"/>
      <c r="XEN133" s="1"/>
      <c r="XEO133" s="1"/>
      <c r="XEP133" s="1"/>
      <c r="XEQ133" s="1"/>
      <c r="XER133" s="1"/>
      <c r="XES133" s="1"/>
      <c r="XET133" s="1"/>
      <c r="XEU133" s="1"/>
      <c r="XEV133" s="1"/>
      <c r="XEW133" s="1"/>
      <c r="XEX133" s="1"/>
      <c r="XEY133" s="1"/>
      <c r="XEZ133" s="1"/>
      <c r="XFA133" s="1"/>
      <c r="XFB133" s="1"/>
      <c r="XFC133" s="1"/>
    </row>
    <row r="134" spans="1:150 16226:16383" s="3" customFormat="1" ht="20.25" hidden="1" customHeight="1" x14ac:dyDescent="0.35">
      <c r="A134" s="124" t="str">
        <f t="shared" ref="A134:A140" ca="1" si="7">T134</f>
        <v>202 to 502</v>
      </c>
      <c r="B134" s="124"/>
      <c r="C134" s="53"/>
      <c r="D134" s="53"/>
      <c r="E134" s="31"/>
      <c r="F134" s="6"/>
      <c r="G134" s="6"/>
      <c r="H134" s="6">
        <f t="shared" ref="H134:H140" si="8">E134+F134+(IF(G134&lt;101,G134,IF(G134&lt;201,G134/2,IF(G134&lt;=301,G134/3,G134/4))))</f>
        <v>0</v>
      </c>
      <c r="I134" s="1"/>
      <c r="J134" s="1"/>
      <c r="K134" s="1"/>
      <c r="L134" s="1"/>
      <c r="M134" s="1"/>
      <c r="N134" s="1"/>
      <c r="O134" s="1"/>
      <c r="P134" s="1"/>
      <c r="Q134" s="1"/>
      <c r="R134" s="1"/>
      <c r="S134" s="1"/>
      <c r="T134" s="22" t="str">
        <f t="shared" ref="T134:T140" ca="1" si="9">U134&amp;""&amp;" to "&amp;""&amp;V134</f>
        <v>202 to 502</v>
      </c>
      <c r="U134" s="22">
        <f ca="1">U133+1</f>
        <v>202</v>
      </c>
      <c r="V134" s="22">
        <f ca="1">V133+1</f>
        <v>502</v>
      </c>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WZB134" s="1"/>
      <c r="WZC134" s="1"/>
      <c r="WZD134" s="1"/>
      <c r="WZE134" s="1"/>
      <c r="WZF134" s="1"/>
      <c r="WZG134" s="1"/>
      <c r="WZH134" s="1"/>
      <c r="WZI134" s="1"/>
      <c r="WZJ134" s="1"/>
      <c r="WZK134" s="1"/>
      <c r="WZL134" s="1"/>
      <c r="WZM134" s="1"/>
      <c r="WZN134" s="1"/>
      <c r="WZO134" s="1"/>
      <c r="WZP134" s="1"/>
      <c r="WZQ134" s="1"/>
      <c r="WZR134" s="1"/>
      <c r="WZS134" s="1"/>
      <c r="WZT134" s="1"/>
      <c r="WZU134" s="1"/>
      <c r="WZV134" s="1"/>
      <c r="WZW134" s="1"/>
      <c r="WZX134" s="1"/>
      <c r="WZY134" s="1"/>
      <c r="WZZ134" s="1"/>
      <c r="XAA134" s="1"/>
      <c r="XAB134" s="1"/>
      <c r="XAC134" s="1"/>
      <c r="XAD134" s="1"/>
      <c r="XAE134" s="1"/>
      <c r="XAF134" s="1"/>
      <c r="XAG134" s="1"/>
      <c r="XAH134" s="1"/>
      <c r="XAI134" s="1"/>
      <c r="XAJ134" s="1"/>
      <c r="XAK134" s="1"/>
      <c r="XAL134" s="1"/>
      <c r="XAM134" s="1"/>
      <c r="XAN134" s="1"/>
      <c r="XAO134" s="1"/>
      <c r="XAP134" s="1"/>
      <c r="XAQ134" s="1"/>
      <c r="XAR134" s="1"/>
      <c r="XAS134" s="1"/>
      <c r="XAT134" s="1"/>
      <c r="XAU134" s="1"/>
      <c r="XAV134" s="1"/>
      <c r="XAW134" s="1"/>
      <c r="XAX134" s="1"/>
      <c r="XAY134" s="1"/>
      <c r="XAZ134" s="1"/>
      <c r="XBA134" s="1"/>
      <c r="XBB134" s="1"/>
      <c r="XBC134" s="1"/>
      <c r="XBD134" s="1"/>
      <c r="XBE134" s="1"/>
      <c r="XBF134" s="1"/>
      <c r="XBG134" s="1"/>
      <c r="XBH134" s="1"/>
      <c r="XBI134" s="1"/>
      <c r="XBJ134" s="1"/>
      <c r="XBK134" s="1"/>
      <c r="XBL134" s="1"/>
      <c r="XBM134" s="1"/>
      <c r="XBN134" s="1"/>
      <c r="XBO134" s="1"/>
      <c r="XBP134" s="1"/>
      <c r="XBQ134" s="1"/>
      <c r="XBR134" s="1"/>
      <c r="XBS134" s="1"/>
      <c r="XBT134" s="1"/>
      <c r="XBU134" s="1"/>
      <c r="XBV134" s="1"/>
      <c r="XBW134" s="1"/>
      <c r="XBX134" s="1"/>
      <c r="XBY134" s="1"/>
      <c r="XBZ134" s="1"/>
      <c r="XCA134" s="1"/>
      <c r="XCB134" s="1"/>
      <c r="XCC134" s="1"/>
      <c r="XCD134" s="1"/>
      <c r="XCE134" s="1"/>
      <c r="XCF134" s="1"/>
      <c r="XCG134" s="1"/>
      <c r="XCH134" s="1"/>
      <c r="XCI134" s="1"/>
      <c r="XCJ134" s="1"/>
      <c r="XCK134" s="1"/>
      <c r="XCL134" s="1"/>
      <c r="XCM134" s="1"/>
      <c r="XCN134" s="1"/>
      <c r="XCO134" s="1"/>
      <c r="XCP134" s="1"/>
      <c r="XCQ134" s="1"/>
      <c r="XCR134" s="1"/>
      <c r="XCS134" s="1"/>
      <c r="XCT134" s="1"/>
      <c r="XCU134" s="1"/>
      <c r="XCV134" s="1"/>
      <c r="XCW134" s="1"/>
      <c r="XCX134" s="1"/>
      <c r="XCY134" s="1"/>
      <c r="XCZ134" s="1"/>
      <c r="XDA134" s="1"/>
      <c r="XDB134" s="1"/>
      <c r="XDC134" s="1"/>
      <c r="XDD134" s="1"/>
      <c r="XDE134" s="1"/>
      <c r="XDF134" s="1"/>
      <c r="XDG134" s="1"/>
      <c r="XDH134" s="1"/>
      <c r="XDI134" s="1"/>
      <c r="XDJ134" s="1"/>
      <c r="XDK134" s="1"/>
      <c r="XDL134" s="1"/>
      <c r="XDM134" s="1"/>
      <c r="XDN134" s="1"/>
      <c r="XDO134" s="1"/>
      <c r="XDP134" s="1"/>
      <c r="XDQ134" s="1"/>
      <c r="XDR134" s="1"/>
      <c r="XDS134" s="1"/>
      <c r="XDT134" s="1"/>
      <c r="XDU134" s="1"/>
      <c r="XDV134" s="1"/>
      <c r="XDW134" s="1"/>
      <c r="XDX134" s="1"/>
      <c r="XDY134" s="1"/>
      <c r="XDZ134" s="1"/>
      <c r="XEA134" s="1"/>
      <c r="XEB134" s="1"/>
      <c r="XEC134" s="1"/>
      <c r="XED134" s="1"/>
      <c r="XEE134" s="1"/>
      <c r="XEF134" s="1"/>
      <c r="XEG134" s="1"/>
      <c r="XEH134" s="1"/>
      <c r="XEI134" s="1"/>
      <c r="XEJ134" s="1"/>
      <c r="XEK134" s="1"/>
      <c r="XEL134" s="1"/>
      <c r="XEM134" s="1"/>
      <c r="XEN134" s="1"/>
      <c r="XEO134" s="1"/>
      <c r="XEP134" s="1"/>
      <c r="XEQ134" s="1"/>
      <c r="XER134" s="1"/>
      <c r="XES134" s="1"/>
      <c r="XET134" s="1"/>
      <c r="XEU134" s="1"/>
      <c r="XEV134" s="1"/>
      <c r="XEW134" s="1"/>
      <c r="XEX134" s="1"/>
      <c r="XEY134" s="1"/>
      <c r="XEZ134" s="1"/>
      <c r="XFA134" s="1"/>
      <c r="XFB134" s="1"/>
      <c r="XFC134" s="1"/>
    </row>
    <row r="135" spans="1:150 16226:16383" s="3" customFormat="1" ht="20.25" hidden="1" customHeight="1" x14ac:dyDescent="0.35">
      <c r="A135" s="124" t="str">
        <f t="shared" ca="1" si="7"/>
        <v>203 to 503</v>
      </c>
      <c r="B135" s="124"/>
      <c r="C135" s="53"/>
      <c r="D135" s="53"/>
      <c r="E135" s="31"/>
      <c r="F135" s="6"/>
      <c r="G135" s="6"/>
      <c r="H135" s="6">
        <f t="shared" si="8"/>
        <v>0</v>
      </c>
      <c r="I135" s="1"/>
      <c r="J135" s="1"/>
      <c r="K135" s="1"/>
      <c r="L135" s="1"/>
      <c r="M135" s="1"/>
      <c r="N135" s="1"/>
      <c r="O135" s="1"/>
      <c r="P135" s="1"/>
      <c r="Q135" s="1"/>
      <c r="R135" s="1"/>
      <c r="S135" s="1"/>
      <c r="T135" s="22" t="str">
        <f t="shared" ca="1" si="9"/>
        <v>203 to 503</v>
      </c>
      <c r="U135" s="22">
        <f t="shared" ref="U135:U140" ca="1" si="10">U134+1</f>
        <v>203</v>
      </c>
      <c r="V135" s="22">
        <f t="shared" ref="V135:V140" ca="1" si="11">V134+1</f>
        <v>503</v>
      </c>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WZB135" s="1"/>
      <c r="WZC135" s="1"/>
      <c r="WZD135" s="1"/>
      <c r="WZE135" s="1"/>
      <c r="WZF135" s="1"/>
      <c r="WZG135" s="1"/>
      <c r="WZH135" s="1"/>
      <c r="WZI135" s="1"/>
      <c r="WZJ135" s="1"/>
      <c r="WZK135" s="1"/>
      <c r="WZL135" s="1"/>
      <c r="WZM135" s="1"/>
      <c r="WZN135" s="1"/>
      <c r="WZO135" s="1"/>
      <c r="WZP135" s="1"/>
      <c r="WZQ135" s="1"/>
      <c r="WZR135" s="1"/>
      <c r="WZS135" s="1"/>
      <c r="WZT135" s="1"/>
      <c r="WZU135" s="1"/>
      <c r="WZV135" s="1"/>
      <c r="WZW135" s="1"/>
      <c r="WZX135" s="1"/>
      <c r="WZY135" s="1"/>
      <c r="WZZ135" s="1"/>
      <c r="XAA135" s="1"/>
      <c r="XAB135" s="1"/>
      <c r="XAC135" s="1"/>
      <c r="XAD135" s="1"/>
      <c r="XAE135" s="1"/>
      <c r="XAF135" s="1"/>
      <c r="XAG135" s="1"/>
      <c r="XAH135" s="1"/>
      <c r="XAI135" s="1"/>
      <c r="XAJ135" s="1"/>
      <c r="XAK135" s="1"/>
      <c r="XAL135" s="1"/>
      <c r="XAM135" s="1"/>
      <c r="XAN135" s="1"/>
      <c r="XAO135" s="1"/>
      <c r="XAP135" s="1"/>
      <c r="XAQ135" s="1"/>
      <c r="XAR135" s="1"/>
      <c r="XAS135" s="1"/>
      <c r="XAT135" s="1"/>
      <c r="XAU135" s="1"/>
      <c r="XAV135" s="1"/>
      <c r="XAW135" s="1"/>
      <c r="XAX135" s="1"/>
      <c r="XAY135" s="1"/>
      <c r="XAZ135" s="1"/>
      <c r="XBA135" s="1"/>
      <c r="XBB135" s="1"/>
      <c r="XBC135" s="1"/>
      <c r="XBD135" s="1"/>
      <c r="XBE135" s="1"/>
      <c r="XBF135" s="1"/>
      <c r="XBG135" s="1"/>
      <c r="XBH135" s="1"/>
      <c r="XBI135" s="1"/>
      <c r="XBJ135" s="1"/>
      <c r="XBK135" s="1"/>
      <c r="XBL135" s="1"/>
      <c r="XBM135" s="1"/>
      <c r="XBN135" s="1"/>
      <c r="XBO135" s="1"/>
      <c r="XBP135" s="1"/>
      <c r="XBQ135" s="1"/>
      <c r="XBR135" s="1"/>
      <c r="XBS135" s="1"/>
      <c r="XBT135" s="1"/>
      <c r="XBU135" s="1"/>
      <c r="XBV135" s="1"/>
      <c r="XBW135" s="1"/>
      <c r="XBX135" s="1"/>
      <c r="XBY135" s="1"/>
      <c r="XBZ135" s="1"/>
      <c r="XCA135" s="1"/>
      <c r="XCB135" s="1"/>
      <c r="XCC135" s="1"/>
      <c r="XCD135" s="1"/>
      <c r="XCE135" s="1"/>
      <c r="XCF135" s="1"/>
      <c r="XCG135" s="1"/>
      <c r="XCH135" s="1"/>
      <c r="XCI135" s="1"/>
      <c r="XCJ135" s="1"/>
      <c r="XCK135" s="1"/>
      <c r="XCL135" s="1"/>
      <c r="XCM135" s="1"/>
      <c r="XCN135" s="1"/>
      <c r="XCO135" s="1"/>
      <c r="XCP135" s="1"/>
      <c r="XCQ135" s="1"/>
      <c r="XCR135" s="1"/>
      <c r="XCS135" s="1"/>
      <c r="XCT135" s="1"/>
      <c r="XCU135" s="1"/>
      <c r="XCV135" s="1"/>
      <c r="XCW135" s="1"/>
      <c r="XCX135" s="1"/>
      <c r="XCY135" s="1"/>
      <c r="XCZ135" s="1"/>
      <c r="XDA135" s="1"/>
      <c r="XDB135" s="1"/>
      <c r="XDC135" s="1"/>
      <c r="XDD135" s="1"/>
      <c r="XDE135" s="1"/>
      <c r="XDF135" s="1"/>
      <c r="XDG135" s="1"/>
      <c r="XDH135" s="1"/>
      <c r="XDI135" s="1"/>
      <c r="XDJ135" s="1"/>
      <c r="XDK135" s="1"/>
      <c r="XDL135" s="1"/>
      <c r="XDM135" s="1"/>
      <c r="XDN135" s="1"/>
      <c r="XDO135" s="1"/>
      <c r="XDP135" s="1"/>
      <c r="XDQ135" s="1"/>
      <c r="XDR135" s="1"/>
      <c r="XDS135" s="1"/>
      <c r="XDT135" s="1"/>
      <c r="XDU135" s="1"/>
      <c r="XDV135" s="1"/>
      <c r="XDW135" s="1"/>
      <c r="XDX135" s="1"/>
      <c r="XDY135" s="1"/>
      <c r="XDZ135" s="1"/>
      <c r="XEA135" s="1"/>
      <c r="XEB135" s="1"/>
      <c r="XEC135" s="1"/>
      <c r="XED135" s="1"/>
      <c r="XEE135" s="1"/>
      <c r="XEF135" s="1"/>
      <c r="XEG135" s="1"/>
      <c r="XEH135" s="1"/>
      <c r="XEI135" s="1"/>
      <c r="XEJ135" s="1"/>
      <c r="XEK135" s="1"/>
      <c r="XEL135" s="1"/>
      <c r="XEM135" s="1"/>
      <c r="XEN135" s="1"/>
      <c r="XEO135" s="1"/>
      <c r="XEP135" s="1"/>
      <c r="XEQ135" s="1"/>
      <c r="XER135" s="1"/>
      <c r="XES135" s="1"/>
      <c r="XET135" s="1"/>
      <c r="XEU135" s="1"/>
      <c r="XEV135" s="1"/>
      <c r="XEW135" s="1"/>
      <c r="XEX135" s="1"/>
      <c r="XEY135" s="1"/>
      <c r="XEZ135" s="1"/>
      <c r="XFA135" s="1"/>
      <c r="XFB135" s="1"/>
      <c r="XFC135" s="1"/>
    </row>
    <row r="136" spans="1:150 16226:16383" s="3" customFormat="1" ht="20.25" hidden="1" customHeight="1" x14ac:dyDescent="0.35">
      <c r="A136" s="124" t="str">
        <f t="shared" ca="1" si="7"/>
        <v>204 to 504</v>
      </c>
      <c r="B136" s="124"/>
      <c r="C136" s="53"/>
      <c r="D136" s="53"/>
      <c r="E136" s="31"/>
      <c r="F136" s="6"/>
      <c r="G136" s="6"/>
      <c r="H136" s="6">
        <f t="shared" si="8"/>
        <v>0</v>
      </c>
      <c r="I136" s="1"/>
      <c r="J136" s="1"/>
      <c r="K136" s="1"/>
      <c r="L136" s="1"/>
      <c r="M136" s="1"/>
      <c r="N136" s="1"/>
      <c r="O136" s="1"/>
      <c r="P136" s="1"/>
      <c r="Q136" s="1"/>
      <c r="R136" s="1"/>
      <c r="S136" s="1"/>
      <c r="T136" s="22" t="str">
        <f t="shared" ca="1" si="9"/>
        <v>204 to 504</v>
      </c>
      <c r="U136" s="22">
        <f t="shared" ca="1" si="10"/>
        <v>204</v>
      </c>
      <c r="V136" s="22">
        <f t="shared" ca="1" si="11"/>
        <v>504</v>
      </c>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WZB136" s="1"/>
      <c r="WZC136" s="1"/>
      <c r="WZD136" s="1"/>
      <c r="WZE136" s="1"/>
      <c r="WZF136" s="1"/>
      <c r="WZG136" s="1"/>
      <c r="WZH136" s="1"/>
      <c r="WZI136" s="1"/>
      <c r="WZJ136" s="1"/>
      <c r="WZK136" s="1"/>
      <c r="WZL136" s="1"/>
      <c r="WZM136" s="1"/>
      <c r="WZN136" s="1"/>
      <c r="WZO136" s="1"/>
      <c r="WZP136" s="1"/>
      <c r="WZQ136" s="1"/>
      <c r="WZR136" s="1"/>
      <c r="WZS136" s="1"/>
      <c r="WZT136" s="1"/>
      <c r="WZU136" s="1"/>
      <c r="WZV136" s="1"/>
      <c r="WZW136" s="1"/>
      <c r="WZX136" s="1"/>
      <c r="WZY136" s="1"/>
      <c r="WZZ136" s="1"/>
      <c r="XAA136" s="1"/>
      <c r="XAB136" s="1"/>
      <c r="XAC136" s="1"/>
      <c r="XAD136" s="1"/>
      <c r="XAE136" s="1"/>
      <c r="XAF136" s="1"/>
      <c r="XAG136" s="1"/>
      <c r="XAH136" s="1"/>
      <c r="XAI136" s="1"/>
      <c r="XAJ136" s="1"/>
      <c r="XAK136" s="1"/>
      <c r="XAL136" s="1"/>
      <c r="XAM136" s="1"/>
      <c r="XAN136" s="1"/>
      <c r="XAO136" s="1"/>
      <c r="XAP136" s="1"/>
      <c r="XAQ136" s="1"/>
      <c r="XAR136" s="1"/>
      <c r="XAS136" s="1"/>
      <c r="XAT136" s="1"/>
      <c r="XAU136" s="1"/>
      <c r="XAV136" s="1"/>
      <c r="XAW136" s="1"/>
      <c r="XAX136" s="1"/>
      <c r="XAY136" s="1"/>
      <c r="XAZ136" s="1"/>
      <c r="XBA136" s="1"/>
      <c r="XBB136" s="1"/>
      <c r="XBC136" s="1"/>
      <c r="XBD136" s="1"/>
      <c r="XBE136" s="1"/>
      <c r="XBF136" s="1"/>
      <c r="XBG136" s="1"/>
      <c r="XBH136" s="1"/>
      <c r="XBI136" s="1"/>
      <c r="XBJ136" s="1"/>
      <c r="XBK136" s="1"/>
      <c r="XBL136" s="1"/>
      <c r="XBM136" s="1"/>
      <c r="XBN136" s="1"/>
      <c r="XBO136" s="1"/>
      <c r="XBP136" s="1"/>
      <c r="XBQ136" s="1"/>
      <c r="XBR136" s="1"/>
      <c r="XBS136" s="1"/>
      <c r="XBT136" s="1"/>
      <c r="XBU136" s="1"/>
      <c r="XBV136" s="1"/>
      <c r="XBW136" s="1"/>
      <c r="XBX136" s="1"/>
      <c r="XBY136" s="1"/>
      <c r="XBZ136" s="1"/>
      <c r="XCA136" s="1"/>
      <c r="XCB136" s="1"/>
      <c r="XCC136" s="1"/>
      <c r="XCD136" s="1"/>
      <c r="XCE136" s="1"/>
      <c r="XCF136" s="1"/>
      <c r="XCG136" s="1"/>
      <c r="XCH136" s="1"/>
      <c r="XCI136" s="1"/>
      <c r="XCJ136" s="1"/>
      <c r="XCK136" s="1"/>
      <c r="XCL136" s="1"/>
      <c r="XCM136" s="1"/>
      <c r="XCN136" s="1"/>
      <c r="XCO136" s="1"/>
      <c r="XCP136" s="1"/>
      <c r="XCQ136" s="1"/>
      <c r="XCR136" s="1"/>
      <c r="XCS136" s="1"/>
      <c r="XCT136" s="1"/>
      <c r="XCU136" s="1"/>
      <c r="XCV136" s="1"/>
      <c r="XCW136" s="1"/>
      <c r="XCX136" s="1"/>
      <c r="XCY136" s="1"/>
      <c r="XCZ136" s="1"/>
      <c r="XDA136" s="1"/>
      <c r="XDB136" s="1"/>
      <c r="XDC136" s="1"/>
      <c r="XDD136" s="1"/>
      <c r="XDE136" s="1"/>
      <c r="XDF136" s="1"/>
      <c r="XDG136" s="1"/>
      <c r="XDH136" s="1"/>
      <c r="XDI136" s="1"/>
      <c r="XDJ136" s="1"/>
      <c r="XDK136" s="1"/>
      <c r="XDL136" s="1"/>
      <c r="XDM136" s="1"/>
      <c r="XDN136" s="1"/>
      <c r="XDO136" s="1"/>
      <c r="XDP136" s="1"/>
      <c r="XDQ136" s="1"/>
      <c r="XDR136" s="1"/>
      <c r="XDS136" s="1"/>
      <c r="XDT136" s="1"/>
      <c r="XDU136" s="1"/>
      <c r="XDV136" s="1"/>
      <c r="XDW136" s="1"/>
      <c r="XDX136" s="1"/>
      <c r="XDY136" s="1"/>
      <c r="XDZ136" s="1"/>
      <c r="XEA136" s="1"/>
      <c r="XEB136" s="1"/>
      <c r="XEC136" s="1"/>
      <c r="XED136" s="1"/>
      <c r="XEE136" s="1"/>
      <c r="XEF136" s="1"/>
      <c r="XEG136" s="1"/>
      <c r="XEH136" s="1"/>
      <c r="XEI136" s="1"/>
      <c r="XEJ136" s="1"/>
      <c r="XEK136" s="1"/>
      <c r="XEL136" s="1"/>
      <c r="XEM136" s="1"/>
      <c r="XEN136" s="1"/>
      <c r="XEO136" s="1"/>
      <c r="XEP136" s="1"/>
      <c r="XEQ136" s="1"/>
      <c r="XER136" s="1"/>
      <c r="XES136" s="1"/>
      <c r="XET136" s="1"/>
      <c r="XEU136" s="1"/>
      <c r="XEV136" s="1"/>
      <c r="XEW136" s="1"/>
      <c r="XEX136" s="1"/>
      <c r="XEY136" s="1"/>
      <c r="XEZ136" s="1"/>
      <c r="XFA136" s="1"/>
      <c r="XFB136" s="1"/>
      <c r="XFC136" s="1"/>
    </row>
    <row r="137" spans="1:150 16226:16383" s="3" customFormat="1" ht="20.25" hidden="1" customHeight="1" x14ac:dyDescent="0.35">
      <c r="A137" s="124" t="str">
        <f t="shared" ca="1" si="7"/>
        <v>205 to 505</v>
      </c>
      <c r="B137" s="124"/>
      <c r="C137" s="53"/>
      <c r="D137" s="53"/>
      <c r="E137" s="31"/>
      <c r="F137" s="6"/>
      <c r="G137" s="6"/>
      <c r="H137" s="6">
        <f t="shared" si="8"/>
        <v>0</v>
      </c>
      <c r="I137" s="1"/>
      <c r="J137" s="1"/>
      <c r="K137" s="1"/>
      <c r="L137" s="1"/>
      <c r="M137" s="1"/>
      <c r="N137" s="1"/>
      <c r="O137" s="1"/>
      <c r="P137" s="1"/>
      <c r="Q137" s="1"/>
      <c r="R137" s="1"/>
      <c r="S137" s="1"/>
      <c r="T137" s="22" t="str">
        <f t="shared" ca="1" si="9"/>
        <v>205 to 505</v>
      </c>
      <c r="U137" s="22">
        <f t="shared" ca="1" si="10"/>
        <v>205</v>
      </c>
      <c r="V137" s="22">
        <f t="shared" ca="1" si="11"/>
        <v>505</v>
      </c>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WZB137" s="1"/>
      <c r="WZC137" s="1"/>
      <c r="WZD137" s="1"/>
      <c r="WZE137" s="1"/>
      <c r="WZF137" s="1"/>
      <c r="WZG137" s="1"/>
      <c r="WZH137" s="1"/>
      <c r="WZI137" s="1"/>
      <c r="WZJ137" s="1"/>
      <c r="WZK137" s="1"/>
      <c r="WZL137" s="1"/>
      <c r="WZM137" s="1"/>
      <c r="WZN137" s="1"/>
      <c r="WZO137" s="1"/>
      <c r="WZP137" s="1"/>
      <c r="WZQ137" s="1"/>
      <c r="WZR137" s="1"/>
      <c r="WZS137" s="1"/>
      <c r="WZT137" s="1"/>
      <c r="WZU137" s="1"/>
      <c r="WZV137" s="1"/>
      <c r="WZW137" s="1"/>
      <c r="WZX137" s="1"/>
      <c r="WZY137" s="1"/>
      <c r="WZZ137" s="1"/>
      <c r="XAA137" s="1"/>
      <c r="XAB137" s="1"/>
      <c r="XAC137" s="1"/>
      <c r="XAD137" s="1"/>
      <c r="XAE137" s="1"/>
      <c r="XAF137" s="1"/>
      <c r="XAG137" s="1"/>
      <c r="XAH137" s="1"/>
      <c r="XAI137" s="1"/>
      <c r="XAJ137" s="1"/>
      <c r="XAK137" s="1"/>
      <c r="XAL137" s="1"/>
      <c r="XAM137" s="1"/>
      <c r="XAN137" s="1"/>
      <c r="XAO137" s="1"/>
      <c r="XAP137" s="1"/>
      <c r="XAQ137" s="1"/>
      <c r="XAR137" s="1"/>
      <c r="XAS137" s="1"/>
      <c r="XAT137" s="1"/>
      <c r="XAU137" s="1"/>
      <c r="XAV137" s="1"/>
      <c r="XAW137" s="1"/>
      <c r="XAX137" s="1"/>
      <c r="XAY137" s="1"/>
      <c r="XAZ137" s="1"/>
      <c r="XBA137" s="1"/>
      <c r="XBB137" s="1"/>
      <c r="XBC137" s="1"/>
      <c r="XBD137" s="1"/>
      <c r="XBE137" s="1"/>
      <c r="XBF137" s="1"/>
      <c r="XBG137" s="1"/>
      <c r="XBH137" s="1"/>
      <c r="XBI137" s="1"/>
      <c r="XBJ137" s="1"/>
      <c r="XBK137" s="1"/>
      <c r="XBL137" s="1"/>
      <c r="XBM137" s="1"/>
      <c r="XBN137" s="1"/>
      <c r="XBO137" s="1"/>
      <c r="XBP137" s="1"/>
      <c r="XBQ137" s="1"/>
      <c r="XBR137" s="1"/>
      <c r="XBS137" s="1"/>
      <c r="XBT137" s="1"/>
      <c r="XBU137" s="1"/>
      <c r="XBV137" s="1"/>
      <c r="XBW137" s="1"/>
      <c r="XBX137" s="1"/>
      <c r="XBY137" s="1"/>
      <c r="XBZ137" s="1"/>
      <c r="XCA137" s="1"/>
      <c r="XCB137" s="1"/>
      <c r="XCC137" s="1"/>
      <c r="XCD137" s="1"/>
      <c r="XCE137" s="1"/>
      <c r="XCF137" s="1"/>
      <c r="XCG137" s="1"/>
      <c r="XCH137" s="1"/>
      <c r="XCI137" s="1"/>
      <c r="XCJ137" s="1"/>
      <c r="XCK137" s="1"/>
      <c r="XCL137" s="1"/>
      <c r="XCM137" s="1"/>
      <c r="XCN137" s="1"/>
      <c r="XCO137" s="1"/>
      <c r="XCP137" s="1"/>
      <c r="XCQ137" s="1"/>
      <c r="XCR137" s="1"/>
      <c r="XCS137" s="1"/>
      <c r="XCT137" s="1"/>
      <c r="XCU137" s="1"/>
      <c r="XCV137" s="1"/>
      <c r="XCW137" s="1"/>
      <c r="XCX137" s="1"/>
      <c r="XCY137" s="1"/>
      <c r="XCZ137" s="1"/>
      <c r="XDA137" s="1"/>
      <c r="XDB137" s="1"/>
      <c r="XDC137" s="1"/>
      <c r="XDD137" s="1"/>
      <c r="XDE137" s="1"/>
      <c r="XDF137" s="1"/>
      <c r="XDG137" s="1"/>
      <c r="XDH137" s="1"/>
      <c r="XDI137" s="1"/>
      <c r="XDJ137" s="1"/>
      <c r="XDK137" s="1"/>
      <c r="XDL137" s="1"/>
      <c r="XDM137" s="1"/>
      <c r="XDN137" s="1"/>
      <c r="XDO137" s="1"/>
      <c r="XDP137" s="1"/>
      <c r="XDQ137" s="1"/>
      <c r="XDR137" s="1"/>
      <c r="XDS137" s="1"/>
      <c r="XDT137" s="1"/>
      <c r="XDU137" s="1"/>
      <c r="XDV137" s="1"/>
      <c r="XDW137" s="1"/>
      <c r="XDX137" s="1"/>
      <c r="XDY137" s="1"/>
      <c r="XDZ137" s="1"/>
      <c r="XEA137" s="1"/>
      <c r="XEB137" s="1"/>
      <c r="XEC137" s="1"/>
      <c r="XED137" s="1"/>
      <c r="XEE137" s="1"/>
      <c r="XEF137" s="1"/>
      <c r="XEG137" s="1"/>
      <c r="XEH137" s="1"/>
      <c r="XEI137" s="1"/>
      <c r="XEJ137" s="1"/>
      <c r="XEK137" s="1"/>
      <c r="XEL137" s="1"/>
      <c r="XEM137" s="1"/>
      <c r="XEN137" s="1"/>
      <c r="XEO137" s="1"/>
      <c r="XEP137" s="1"/>
      <c r="XEQ137" s="1"/>
      <c r="XER137" s="1"/>
      <c r="XES137" s="1"/>
      <c r="XET137" s="1"/>
      <c r="XEU137" s="1"/>
      <c r="XEV137" s="1"/>
      <c r="XEW137" s="1"/>
      <c r="XEX137" s="1"/>
      <c r="XEY137" s="1"/>
      <c r="XEZ137" s="1"/>
      <c r="XFA137" s="1"/>
      <c r="XFB137" s="1"/>
      <c r="XFC137" s="1"/>
    </row>
    <row r="138" spans="1:150 16226:16383" s="3" customFormat="1" ht="20.25" hidden="1" customHeight="1" x14ac:dyDescent="0.35">
      <c r="A138" s="124" t="str">
        <f t="shared" ca="1" si="7"/>
        <v>206 to 506</v>
      </c>
      <c r="B138" s="124"/>
      <c r="C138" s="53"/>
      <c r="D138" s="53"/>
      <c r="E138" s="31"/>
      <c r="F138" s="6"/>
      <c r="G138" s="6"/>
      <c r="H138" s="6">
        <f t="shared" si="8"/>
        <v>0</v>
      </c>
      <c r="I138" s="1"/>
      <c r="J138" s="1"/>
      <c r="K138" s="1"/>
      <c r="L138" s="1"/>
      <c r="M138" s="1"/>
      <c r="N138" s="1"/>
      <c r="O138" s="1"/>
      <c r="P138" s="1"/>
      <c r="Q138" s="1"/>
      <c r="R138" s="1"/>
      <c r="S138" s="1"/>
      <c r="T138" s="22" t="str">
        <f t="shared" ca="1" si="9"/>
        <v>206 to 506</v>
      </c>
      <c r="U138" s="22">
        <f t="shared" ca="1" si="10"/>
        <v>206</v>
      </c>
      <c r="V138" s="22">
        <f t="shared" ca="1" si="11"/>
        <v>506</v>
      </c>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WZB138" s="1"/>
      <c r="WZC138" s="1"/>
      <c r="WZD138" s="1"/>
      <c r="WZE138" s="1"/>
      <c r="WZF138" s="1"/>
      <c r="WZG138" s="1"/>
      <c r="WZH138" s="1"/>
      <c r="WZI138" s="1"/>
      <c r="WZJ138" s="1"/>
      <c r="WZK138" s="1"/>
      <c r="WZL138" s="1"/>
      <c r="WZM138" s="1"/>
      <c r="WZN138" s="1"/>
      <c r="WZO138" s="1"/>
      <c r="WZP138" s="1"/>
      <c r="WZQ138" s="1"/>
      <c r="WZR138" s="1"/>
      <c r="WZS138" s="1"/>
      <c r="WZT138" s="1"/>
      <c r="WZU138" s="1"/>
      <c r="WZV138" s="1"/>
      <c r="WZW138" s="1"/>
      <c r="WZX138" s="1"/>
      <c r="WZY138" s="1"/>
      <c r="WZZ138" s="1"/>
      <c r="XAA138" s="1"/>
      <c r="XAB138" s="1"/>
      <c r="XAC138" s="1"/>
      <c r="XAD138" s="1"/>
      <c r="XAE138" s="1"/>
      <c r="XAF138" s="1"/>
      <c r="XAG138" s="1"/>
      <c r="XAH138" s="1"/>
      <c r="XAI138" s="1"/>
      <c r="XAJ138" s="1"/>
      <c r="XAK138" s="1"/>
      <c r="XAL138" s="1"/>
      <c r="XAM138" s="1"/>
      <c r="XAN138" s="1"/>
      <c r="XAO138" s="1"/>
      <c r="XAP138" s="1"/>
      <c r="XAQ138" s="1"/>
      <c r="XAR138" s="1"/>
      <c r="XAS138" s="1"/>
      <c r="XAT138" s="1"/>
      <c r="XAU138" s="1"/>
      <c r="XAV138" s="1"/>
      <c r="XAW138" s="1"/>
      <c r="XAX138" s="1"/>
      <c r="XAY138" s="1"/>
      <c r="XAZ138" s="1"/>
      <c r="XBA138" s="1"/>
      <c r="XBB138" s="1"/>
      <c r="XBC138" s="1"/>
      <c r="XBD138" s="1"/>
      <c r="XBE138" s="1"/>
      <c r="XBF138" s="1"/>
      <c r="XBG138" s="1"/>
      <c r="XBH138" s="1"/>
      <c r="XBI138" s="1"/>
      <c r="XBJ138" s="1"/>
      <c r="XBK138" s="1"/>
      <c r="XBL138" s="1"/>
      <c r="XBM138" s="1"/>
      <c r="XBN138" s="1"/>
      <c r="XBO138" s="1"/>
      <c r="XBP138" s="1"/>
      <c r="XBQ138" s="1"/>
      <c r="XBR138" s="1"/>
      <c r="XBS138" s="1"/>
      <c r="XBT138" s="1"/>
      <c r="XBU138" s="1"/>
      <c r="XBV138" s="1"/>
      <c r="XBW138" s="1"/>
      <c r="XBX138" s="1"/>
      <c r="XBY138" s="1"/>
      <c r="XBZ138" s="1"/>
      <c r="XCA138" s="1"/>
      <c r="XCB138" s="1"/>
      <c r="XCC138" s="1"/>
      <c r="XCD138" s="1"/>
      <c r="XCE138" s="1"/>
      <c r="XCF138" s="1"/>
      <c r="XCG138" s="1"/>
      <c r="XCH138" s="1"/>
      <c r="XCI138" s="1"/>
      <c r="XCJ138" s="1"/>
      <c r="XCK138" s="1"/>
      <c r="XCL138" s="1"/>
      <c r="XCM138" s="1"/>
      <c r="XCN138" s="1"/>
      <c r="XCO138" s="1"/>
      <c r="XCP138" s="1"/>
      <c r="XCQ138" s="1"/>
      <c r="XCR138" s="1"/>
      <c r="XCS138" s="1"/>
      <c r="XCT138" s="1"/>
      <c r="XCU138" s="1"/>
      <c r="XCV138" s="1"/>
      <c r="XCW138" s="1"/>
      <c r="XCX138" s="1"/>
      <c r="XCY138" s="1"/>
      <c r="XCZ138" s="1"/>
      <c r="XDA138" s="1"/>
      <c r="XDB138" s="1"/>
      <c r="XDC138" s="1"/>
      <c r="XDD138" s="1"/>
      <c r="XDE138" s="1"/>
      <c r="XDF138" s="1"/>
      <c r="XDG138" s="1"/>
      <c r="XDH138" s="1"/>
      <c r="XDI138" s="1"/>
      <c r="XDJ138" s="1"/>
      <c r="XDK138" s="1"/>
      <c r="XDL138" s="1"/>
      <c r="XDM138" s="1"/>
      <c r="XDN138" s="1"/>
      <c r="XDO138" s="1"/>
      <c r="XDP138" s="1"/>
      <c r="XDQ138" s="1"/>
      <c r="XDR138" s="1"/>
      <c r="XDS138" s="1"/>
      <c r="XDT138" s="1"/>
      <c r="XDU138" s="1"/>
      <c r="XDV138" s="1"/>
      <c r="XDW138" s="1"/>
      <c r="XDX138" s="1"/>
      <c r="XDY138" s="1"/>
      <c r="XDZ138" s="1"/>
      <c r="XEA138" s="1"/>
      <c r="XEB138" s="1"/>
      <c r="XEC138" s="1"/>
      <c r="XED138" s="1"/>
      <c r="XEE138" s="1"/>
      <c r="XEF138" s="1"/>
      <c r="XEG138" s="1"/>
      <c r="XEH138" s="1"/>
      <c r="XEI138" s="1"/>
      <c r="XEJ138" s="1"/>
      <c r="XEK138" s="1"/>
      <c r="XEL138" s="1"/>
      <c r="XEM138" s="1"/>
      <c r="XEN138" s="1"/>
      <c r="XEO138" s="1"/>
      <c r="XEP138" s="1"/>
      <c r="XEQ138" s="1"/>
      <c r="XER138" s="1"/>
      <c r="XES138" s="1"/>
      <c r="XET138" s="1"/>
      <c r="XEU138" s="1"/>
      <c r="XEV138" s="1"/>
      <c r="XEW138" s="1"/>
      <c r="XEX138" s="1"/>
      <c r="XEY138" s="1"/>
      <c r="XEZ138" s="1"/>
      <c r="XFA138" s="1"/>
      <c r="XFB138" s="1"/>
      <c r="XFC138" s="1"/>
    </row>
    <row r="139" spans="1:150 16226:16383" s="3" customFormat="1" ht="20.25" hidden="1" customHeight="1" x14ac:dyDescent="0.35">
      <c r="A139" s="124" t="str">
        <f t="shared" ca="1" si="7"/>
        <v>207 to 507</v>
      </c>
      <c r="B139" s="124"/>
      <c r="C139" s="53"/>
      <c r="D139" s="53"/>
      <c r="E139" s="31"/>
      <c r="F139" s="6"/>
      <c r="G139" s="6"/>
      <c r="H139" s="6">
        <f t="shared" si="8"/>
        <v>0</v>
      </c>
      <c r="I139" s="1"/>
      <c r="J139" s="1"/>
      <c r="K139" s="1"/>
      <c r="L139" s="1"/>
      <c r="M139" s="1"/>
      <c r="N139" s="1"/>
      <c r="O139" s="1"/>
      <c r="P139" s="1"/>
      <c r="Q139" s="1"/>
      <c r="R139" s="1"/>
      <c r="S139" s="1"/>
      <c r="T139" s="22" t="str">
        <f t="shared" ca="1" si="9"/>
        <v>207 to 507</v>
      </c>
      <c r="U139" s="22">
        <f t="shared" ca="1" si="10"/>
        <v>207</v>
      </c>
      <c r="V139" s="22">
        <f t="shared" ca="1" si="11"/>
        <v>507</v>
      </c>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WZB139" s="1"/>
      <c r="WZC139" s="1"/>
      <c r="WZD139" s="1"/>
      <c r="WZE139" s="1"/>
      <c r="WZF139" s="1"/>
      <c r="WZG139" s="1"/>
      <c r="WZH139" s="1"/>
      <c r="WZI139" s="1"/>
      <c r="WZJ139" s="1"/>
      <c r="WZK139" s="1"/>
      <c r="WZL139" s="1"/>
      <c r="WZM139" s="1"/>
      <c r="WZN139" s="1"/>
      <c r="WZO139" s="1"/>
      <c r="WZP139" s="1"/>
      <c r="WZQ139" s="1"/>
      <c r="WZR139" s="1"/>
      <c r="WZS139" s="1"/>
      <c r="WZT139" s="1"/>
      <c r="WZU139" s="1"/>
      <c r="WZV139" s="1"/>
      <c r="WZW139" s="1"/>
      <c r="WZX139" s="1"/>
      <c r="WZY139" s="1"/>
      <c r="WZZ139" s="1"/>
      <c r="XAA139" s="1"/>
      <c r="XAB139" s="1"/>
      <c r="XAC139" s="1"/>
      <c r="XAD139" s="1"/>
      <c r="XAE139" s="1"/>
      <c r="XAF139" s="1"/>
      <c r="XAG139" s="1"/>
      <c r="XAH139" s="1"/>
      <c r="XAI139" s="1"/>
      <c r="XAJ139" s="1"/>
      <c r="XAK139" s="1"/>
      <c r="XAL139" s="1"/>
      <c r="XAM139" s="1"/>
      <c r="XAN139" s="1"/>
      <c r="XAO139" s="1"/>
      <c r="XAP139" s="1"/>
      <c r="XAQ139" s="1"/>
      <c r="XAR139" s="1"/>
      <c r="XAS139" s="1"/>
      <c r="XAT139" s="1"/>
      <c r="XAU139" s="1"/>
      <c r="XAV139" s="1"/>
      <c r="XAW139" s="1"/>
      <c r="XAX139" s="1"/>
      <c r="XAY139" s="1"/>
      <c r="XAZ139" s="1"/>
      <c r="XBA139" s="1"/>
      <c r="XBB139" s="1"/>
      <c r="XBC139" s="1"/>
      <c r="XBD139" s="1"/>
      <c r="XBE139" s="1"/>
      <c r="XBF139" s="1"/>
      <c r="XBG139" s="1"/>
      <c r="XBH139" s="1"/>
      <c r="XBI139" s="1"/>
      <c r="XBJ139" s="1"/>
      <c r="XBK139" s="1"/>
      <c r="XBL139" s="1"/>
      <c r="XBM139" s="1"/>
      <c r="XBN139" s="1"/>
      <c r="XBO139" s="1"/>
      <c r="XBP139" s="1"/>
      <c r="XBQ139" s="1"/>
      <c r="XBR139" s="1"/>
      <c r="XBS139" s="1"/>
      <c r="XBT139" s="1"/>
      <c r="XBU139" s="1"/>
      <c r="XBV139" s="1"/>
      <c r="XBW139" s="1"/>
      <c r="XBX139" s="1"/>
      <c r="XBY139" s="1"/>
      <c r="XBZ139" s="1"/>
      <c r="XCA139" s="1"/>
      <c r="XCB139" s="1"/>
      <c r="XCC139" s="1"/>
      <c r="XCD139" s="1"/>
      <c r="XCE139" s="1"/>
      <c r="XCF139" s="1"/>
      <c r="XCG139" s="1"/>
      <c r="XCH139" s="1"/>
      <c r="XCI139" s="1"/>
      <c r="XCJ139" s="1"/>
      <c r="XCK139" s="1"/>
      <c r="XCL139" s="1"/>
      <c r="XCM139" s="1"/>
      <c r="XCN139" s="1"/>
      <c r="XCO139" s="1"/>
      <c r="XCP139" s="1"/>
      <c r="XCQ139" s="1"/>
      <c r="XCR139" s="1"/>
      <c r="XCS139" s="1"/>
      <c r="XCT139" s="1"/>
      <c r="XCU139" s="1"/>
      <c r="XCV139" s="1"/>
      <c r="XCW139" s="1"/>
      <c r="XCX139" s="1"/>
      <c r="XCY139" s="1"/>
      <c r="XCZ139" s="1"/>
      <c r="XDA139" s="1"/>
      <c r="XDB139" s="1"/>
      <c r="XDC139" s="1"/>
      <c r="XDD139" s="1"/>
      <c r="XDE139" s="1"/>
      <c r="XDF139" s="1"/>
      <c r="XDG139" s="1"/>
      <c r="XDH139" s="1"/>
      <c r="XDI139" s="1"/>
      <c r="XDJ139" s="1"/>
      <c r="XDK139" s="1"/>
      <c r="XDL139" s="1"/>
      <c r="XDM139" s="1"/>
      <c r="XDN139" s="1"/>
      <c r="XDO139" s="1"/>
      <c r="XDP139" s="1"/>
      <c r="XDQ139" s="1"/>
      <c r="XDR139" s="1"/>
      <c r="XDS139" s="1"/>
      <c r="XDT139" s="1"/>
      <c r="XDU139" s="1"/>
      <c r="XDV139" s="1"/>
      <c r="XDW139" s="1"/>
      <c r="XDX139" s="1"/>
      <c r="XDY139" s="1"/>
      <c r="XDZ139" s="1"/>
      <c r="XEA139" s="1"/>
      <c r="XEB139" s="1"/>
      <c r="XEC139" s="1"/>
      <c r="XED139" s="1"/>
      <c r="XEE139" s="1"/>
      <c r="XEF139" s="1"/>
      <c r="XEG139" s="1"/>
      <c r="XEH139" s="1"/>
      <c r="XEI139" s="1"/>
      <c r="XEJ139" s="1"/>
      <c r="XEK139" s="1"/>
      <c r="XEL139" s="1"/>
      <c r="XEM139" s="1"/>
      <c r="XEN139" s="1"/>
      <c r="XEO139" s="1"/>
      <c r="XEP139" s="1"/>
      <c r="XEQ139" s="1"/>
      <c r="XER139" s="1"/>
      <c r="XES139" s="1"/>
      <c r="XET139" s="1"/>
      <c r="XEU139" s="1"/>
      <c r="XEV139" s="1"/>
      <c r="XEW139" s="1"/>
      <c r="XEX139" s="1"/>
      <c r="XEY139" s="1"/>
      <c r="XEZ139" s="1"/>
      <c r="XFA139" s="1"/>
      <c r="XFB139" s="1"/>
      <c r="XFC139" s="1"/>
    </row>
    <row r="140" spans="1:150 16226:16383" s="3" customFormat="1" ht="20.25" hidden="1" customHeight="1" x14ac:dyDescent="0.35">
      <c r="A140" s="124" t="str">
        <f t="shared" ca="1" si="7"/>
        <v>208 to 508</v>
      </c>
      <c r="B140" s="124"/>
      <c r="C140" s="53"/>
      <c r="D140" s="53"/>
      <c r="E140" s="31"/>
      <c r="F140" s="6"/>
      <c r="G140" s="6"/>
      <c r="H140" s="6">
        <f t="shared" si="8"/>
        <v>0</v>
      </c>
      <c r="I140" s="1"/>
      <c r="J140" s="1"/>
      <c r="K140" s="1"/>
      <c r="L140" s="1"/>
      <c r="M140" s="1"/>
      <c r="N140" s="1"/>
      <c r="O140" s="1"/>
      <c r="P140" s="1"/>
      <c r="Q140" s="1"/>
      <c r="R140" s="1"/>
      <c r="S140" s="1"/>
      <c r="T140" s="22" t="str">
        <f t="shared" ca="1" si="9"/>
        <v>208 to 508</v>
      </c>
      <c r="U140" s="22">
        <f t="shared" ca="1" si="10"/>
        <v>208</v>
      </c>
      <c r="V140" s="22">
        <f t="shared" ca="1" si="11"/>
        <v>508</v>
      </c>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WZB140" s="1"/>
      <c r="WZC140" s="1"/>
      <c r="WZD140" s="1"/>
      <c r="WZE140" s="1"/>
      <c r="WZF140" s="1"/>
      <c r="WZG140" s="1"/>
      <c r="WZH140" s="1"/>
      <c r="WZI140" s="1"/>
      <c r="WZJ140" s="1"/>
      <c r="WZK140" s="1"/>
      <c r="WZL140" s="1"/>
      <c r="WZM140" s="1"/>
      <c r="WZN140" s="1"/>
      <c r="WZO140" s="1"/>
      <c r="WZP140" s="1"/>
      <c r="WZQ140" s="1"/>
      <c r="WZR140" s="1"/>
      <c r="WZS140" s="1"/>
      <c r="WZT140" s="1"/>
      <c r="WZU140" s="1"/>
      <c r="WZV140" s="1"/>
      <c r="WZW140" s="1"/>
      <c r="WZX140" s="1"/>
      <c r="WZY140" s="1"/>
      <c r="WZZ140" s="1"/>
      <c r="XAA140" s="1"/>
      <c r="XAB140" s="1"/>
      <c r="XAC140" s="1"/>
      <c r="XAD140" s="1"/>
      <c r="XAE140" s="1"/>
      <c r="XAF140" s="1"/>
      <c r="XAG140" s="1"/>
      <c r="XAH140" s="1"/>
      <c r="XAI140" s="1"/>
      <c r="XAJ140" s="1"/>
      <c r="XAK140" s="1"/>
      <c r="XAL140" s="1"/>
      <c r="XAM140" s="1"/>
      <c r="XAN140" s="1"/>
      <c r="XAO140" s="1"/>
      <c r="XAP140" s="1"/>
      <c r="XAQ140" s="1"/>
      <c r="XAR140" s="1"/>
      <c r="XAS140" s="1"/>
      <c r="XAT140" s="1"/>
      <c r="XAU140" s="1"/>
      <c r="XAV140" s="1"/>
      <c r="XAW140" s="1"/>
      <c r="XAX140" s="1"/>
      <c r="XAY140" s="1"/>
      <c r="XAZ140" s="1"/>
      <c r="XBA140" s="1"/>
      <c r="XBB140" s="1"/>
      <c r="XBC140" s="1"/>
      <c r="XBD140" s="1"/>
      <c r="XBE140" s="1"/>
      <c r="XBF140" s="1"/>
      <c r="XBG140" s="1"/>
      <c r="XBH140" s="1"/>
      <c r="XBI140" s="1"/>
      <c r="XBJ140" s="1"/>
      <c r="XBK140" s="1"/>
      <c r="XBL140" s="1"/>
      <c r="XBM140" s="1"/>
      <c r="XBN140" s="1"/>
      <c r="XBO140" s="1"/>
      <c r="XBP140" s="1"/>
      <c r="XBQ140" s="1"/>
      <c r="XBR140" s="1"/>
      <c r="XBS140" s="1"/>
      <c r="XBT140" s="1"/>
      <c r="XBU140" s="1"/>
      <c r="XBV140" s="1"/>
      <c r="XBW140" s="1"/>
      <c r="XBX140" s="1"/>
      <c r="XBY140" s="1"/>
      <c r="XBZ140" s="1"/>
      <c r="XCA140" s="1"/>
      <c r="XCB140" s="1"/>
      <c r="XCC140" s="1"/>
      <c r="XCD140" s="1"/>
      <c r="XCE140" s="1"/>
      <c r="XCF140" s="1"/>
      <c r="XCG140" s="1"/>
      <c r="XCH140" s="1"/>
      <c r="XCI140" s="1"/>
      <c r="XCJ140" s="1"/>
      <c r="XCK140" s="1"/>
      <c r="XCL140" s="1"/>
      <c r="XCM140" s="1"/>
      <c r="XCN140" s="1"/>
      <c r="XCO140" s="1"/>
      <c r="XCP140" s="1"/>
      <c r="XCQ140" s="1"/>
      <c r="XCR140" s="1"/>
      <c r="XCS140" s="1"/>
      <c r="XCT140" s="1"/>
      <c r="XCU140" s="1"/>
      <c r="XCV140" s="1"/>
      <c r="XCW140" s="1"/>
      <c r="XCX140" s="1"/>
      <c r="XCY140" s="1"/>
      <c r="XCZ140" s="1"/>
      <c r="XDA140" s="1"/>
      <c r="XDB140" s="1"/>
      <c r="XDC140" s="1"/>
      <c r="XDD140" s="1"/>
      <c r="XDE140" s="1"/>
      <c r="XDF140" s="1"/>
      <c r="XDG140" s="1"/>
      <c r="XDH140" s="1"/>
      <c r="XDI140" s="1"/>
      <c r="XDJ140" s="1"/>
      <c r="XDK140" s="1"/>
      <c r="XDL140" s="1"/>
      <c r="XDM140" s="1"/>
      <c r="XDN140" s="1"/>
      <c r="XDO140" s="1"/>
      <c r="XDP140" s="1"/>
      <c r="XDQ140" s="1"/>
      <c r="XDR140" s="1"/>
      <c r="XDS140" s="1"/>
      <c r="XDT140" s="1"/>
      <c r="XDU140" s="1"/>
      <c r="XDV140" s="1"/>
      <c r="XDW140" s="1"/>
      <c r="XDX140" s="1"/>
      <c r="XDY140" s="1"/>
      <c r="XDZ140" s="1"/>
      <c r="XEA140" s="1"/>
      <c r="XEB140" s="1"/>
      <c r="XEC140" s="1"/>
      <c r="XED140" s="1"/>
      <c r="XEE140" s="1"/>
      <c r="XEF140" s="1"/>
      <c r="XEG140" s="1"/>
      <c r="XEH140" s="1"/>
      <c r="XEI140" s="1"/>
      <c r="XEJ140" s="1"/>
      <c r="XEK140" s="1"/>
      <c r="XEL140" s="1"/>
      <c r="XEM140" s="1"/>
      <c r="XEN140" s="1"/>
      <c r="XEO140" s="1"/>
      <c r="XEP140" s="1"/>
      <c r="XEQ140" s="1"/>
      <c r="XER140" s="1"/>
      <c r="XES140" s="1"/>
      <c r="XET140" s="1"/>
      <c r="XEU140" s="1"/>
      <c r="XEV140" s="1"/>
      <c r="XEW140" s="1"/>
      <c r="XEX140" s="1"/>
      <c r="XEY140" s="1"/>
      <c r="XEZ140" s="1"/>
      <c r="XFA140" s="1"/>
      <c r="XFB140" s="1"/>
      <c r="XFC140" s="1"/>
    </row>
    <row r="141" spans="1:150 16226:16383" s="3" customFormat="1" ht="20.5" hidden="1" x14ac:dyDescent="0.35">
      <c r="A141" s="150" t="s">
        <v>139</v>
      </c>
      <c r="B141" s="151"/>
      <c r="C141" s="151"/>
      <c r="D141" s="151"/>
      <c r="E141" s="151"/>
      <c r="F141" s="151"/>
      <c r="G141" s="151"/>
      <c r="H141" s="152"/>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WZB141" s="1"/>
      <c r="WZC141" s="1"/>
      <c r="WZD141" s="1"/>
      <c r="WZE141" s="1"/>
      <c r="WZF141" s="1"/>
      <c r="WZG141" s="1"/>
      <c r="WZH141" s="1"/>
      <c r="WZI141" s="1"/>
      <c r="WZJ141" s="1"/>
      <c r="WZK141" s="1"/>
      <c r="WZL141" s="1"/>
      <c r="WZM141" s="1"/>
      <c r="WZN141" s="1"/>
      <c r="WZO141" s="1"/>
      <c r="WZP141" s="1"/>
      <c r="WZQ141" s="1"/>
      <c r="WZR141" s="1"/>
      <c r="WZS141" s="1"/>
      <c r="WZT141" s="1"/>
      <c r="WZU141" s="1"/>
      <c r="WZV141" s="1"/>
      <c r="WZW141" s="1"/>
      <c r="WZX141" s="1"/>
      <c r="WZY141" s="1"/>
      <c r="WZZ141" s="1"/>
      <c r="XAA141" s="1"/>
      <c r="XAB141" s="1"/>
      <c r="XAC141" s="1"/>
      <c r="XAD141" s="1"/>
      <c r="XAE141" s="1"/>
      <c r="XAF141" s="1"/>
      <c r="XAG141" s="1"/>
      <c r="XAH141" s="1"/>
      <c r="XAI141" s="1"/>
      <c r="XAJ141" s="1"/>
      <c r="XAK141" s="1"/>
      <c r="XAL141" s="1"/>
      <c r="XAM141" s="1"/>
      <c r="XAN141" s="1"/>
      <c r="XAO141" s="1"/>
      <c r="XAP141" s="1"/>
      <c r="XAQ141" s="1"/>
      <c r="XAR141" s="1"/>
      <c r="XAS141" s="1"/>
      <c r="XAT141" s="1"/>
      <c r="XAU141" s="1"/>
      <c r="XAV141" s="1"/>
      <c r="XAW141" s="1"/>
      <c r="XAX141" s="1"/>
      <c r="XAY141" s="1"/>
      <c r="XAZ141" s="1"/>
      <c r="XBA141" s="1"/>
      <c r="XBB141" s="1"/>
      <c r="XBC141" s="1"/>
      <c r="XBD141" s="1"/>
      <c r="XBE141" s="1"/>
      <c r="XBF141" s="1"/>
      <c r="XBG141" s="1"/>
      <c r="XBH141" s="1"/>
      <c r="XBI141" s="1"/>
      <c r="XBJ141" s="1"/>
      <c r="XBK141" s="1"/>
      <c r="XBL141" s="1"/>
      <c r="XBM141" s="1"/>
      <c r="XBN141" s="1"/>
      <c r="XBO141" s="1"/>
      <c r="XBP141" s="1"/>
      <c r="XBQ141" s="1"/>
      <c r="XBR141" s="1"/>
      <c r="XBS141" s="1"/>
      <c r="XBT141" s="1"/>
      <c r="XBU141" s="1"/>
      <c r="XBV141" s="1"/>
      <c r="XBW141" s="1"/>
      <c r="XBX141" s="1"/>
      <c r="XBY141" s="1"/>
      <c r="XBZ141" s="1"/>
      <c r="XCA141" s="1"/>
      <c r="XCB141" s="1"/>
      <c r="XCC141" s="1"/>
      <c r="XCD141" s="1"/>
      <c r="XCE141" s="1"/>
      <c r="XCF141" s="1"/>
      <c r="XCG141" s="1"/>
      <c r="XCH141" s="1"/>
      <c r="XCI141" s="1"/>
      <c r="XCJ141" s="1"/>
      <c r="XCK141" s="1"/>
      <c r="XCL141" s="1"/>
      <c r="XCM141" s="1"/>
      <c r="XCN141" s="1"/>
      <c r="XCO141" s="1"/>
      <c r="XCP141" s="1"/>
      <c r="XCQ141" s="1"/>
      <c r="XCR141" s="1"/>
      <c r="XCS141" s="1"/>
      <c r="XCT141" s="1"/>
      <c r="XCU141" s="1"/>
      <c r="XCV141" s="1"/>
      <c r="XCW141" s="1"/>
      <c r="XCX141" s="1"/>
      <c r="XCY141" s="1"/>
      <c r="XCZ141" s="1"/>
      <c r="XDA141" s="1"/>
      <c r="XDB141" s="1"/>
      <c r="XDC141" s="1"/>
      <c r="XDD141" s="1"/>
      <c r="XDE141" s="1"/>
      <c r="XDF141" s="1"/>
      <c r="XDG141" s="1"/>
      <c r="XDH141" s="1"/>
      <c r="XDI141" s="1"/>
      <c r="XDJ141" s="1"/>
      <c r="XDK141" s="1"/>
      <c r="XDL141" s="1"/>
      <c r="XDM141" s="1"/>
      <c r="XDN141" s="1"/>
      <c r="XDO141" s="1"/>
      <c r="XDP141" s="1"/>
      <c r="XDQ141" s="1"/>
      <c r="XDR141" s="1"/>
      <c r="XDS141" s="1"/>
      <c r="XDT141" s="1"/>
      <c r="XDU141" s="1"/>
      <c r="XDV141" s="1"/>
      <c r="XDW141" s="1"/>
      <c r="XDX141" s="1"/>
      <c r="XDY141" s="1"/>
      <c r="XDZ141" s="1"/>
      <c r="XEA141" s="1"/>
      <c r="XEB141" s="1"/>
      <c r="XEC141" s="1"/>
      <c r="XED141" s="1"/>
      <c r="XEE141" s="1"/>
      <c r="XEF141" s="1"/>
      <c r="XEG141" s="1"/>
      <c r="XEH141" s="1"/>
      <c r="XEI141" s="1"/>
      <c r="XEJ141" s="1"/>
      <c r="XEK141" s="1"/>
      <c r="XEL141" s="1"/>
      <c r="XEM141" s="1"/>
      <c r="XEN141" s="1"/>
      <c r="XEO141" s="1"/>
      <c r="XEP141" s="1"/>
      <c r="XEQ141" s="1"/>
      <c r="XER141" s="1"/>
      <c r="XES141" s="1"/>
      <c r="XET141" s="1"/>
      <c r="XEU141" s="1"/>
      <c r="XEV141" s="1"/>
      <c r="XEW141" s="1"/>
      <c r="XEX141" s="1"/>
      <c r="XEY141" s="1"/>
      <c r="XEZ141" s="1"/>
      <c r="XFA141" s="1"/>
      <c r="XFB141" s="1"/>
      <c r="XFC141" s="1"/>
    </row>
    <row r="142" spans="1:150 16226:16383" s="3" customFormat="1" ht="20.25" hidden="1" customHeight="1" x14ac:dyDescent="0.35">
      <c r="A142" s="124" t="str">
        <f ca="1">T142</f>
        <v>201 &amp; 501</v>
      </c>
      <c r="B142" s="124"/>
      <c r="C142" s="53"/>
      <c r="D142" s="53"/>
      <c r="E142" s="31">
        <v>0</v>
      </c>
      <c r="F142" s="6">
        <v>0</v>
      </c>
      <c r="G142" s="6">
        <v>0</v>
      </c>
      <c r="H142" s="6">
        <f>E142+F142+(IF(G142&lt;101,G142,IF(G142&lt;201,G142/2,IF(G142&lt;=301,G142/3,G142/4))))</f>
        <v>0</v>
      </c>
      <c r="I142" s="1"/>
      <c r="J142" s="1"/>
      <c r="K142" s="1"/>
      <c r="L142" s="1"/>
      <c r="M142" s="1"/>
      <c r="N142" s="1"/>
      <c r="O142" s="1"/>
      <c r="P142" s="1"/>
      <c r="Q142" s="1"/>
      <c r="R142" s="1"/>
      <c r="S142" s="1"/>
      <c r="T142" s="22" t="str">
        <f ca="1">U142&amp;""&amp;" &amp; "&amp;""&amp;V142</f>
        <v>201 &amp; 501</v>
      </c>
      <c r="U142" s="22">
        <f ca="1">(SUMPRODUCT(MID(0&amp;(LEFT(A141,SUM(LEN(A141)-LEN(SUBSTITUTE(A141,{"0","1","2","3"},""))))), LARGE(INDEX(ISNUMBER(--MID((LEFT(A141,SUM(LEN(A141)-LEN(SUBSTITUTE(A141,{"0","1","2","3"},""))))), ROW(INDIRECT("1:"&amp;LEN((LEFT(A141,SUM(LEN(A141)-LEN(SUBSTITUTE(A141,{"0","1","2","3"},"")))))))), 1)) * ROW(INDIRECT("1:"&amp;LEN((LEFT(A141,SUM(LEN(A141)-LEN(SUBSTITUTE(A141,{"0","1","2","3"},"")))))))), 0), ROW(INDIRECT("1:"&amp;LEN((LEFT(A141,SUM(LEN(A141)-LEN(SUBSTITUTE(A141,{"0","1","2","3"},"")))))))))+1, 1) * 10^ROW(INDIRECT("1:"&amp;LEN((LEFT(A141,SUM(LEN(A141)-LEN(SUBSTITUTE(A141,{"0","1","2","3"},""))))))))/10))*100+1</f>
        <v>201</v>
      </c>
      <c r="V142" s="22">
        <f ca="1">(SUMPRODUCT(MID(0&amp;(--TRIM(RIGHT(SUBSTITUTE(LEFT(A141,_xlfn.AGGREGATE(16,6,FIND({0,1,2,3,4,5,6,7,8,9},A141,ROW(INDIRECT("1:"&amp;LEN(A141)))),1))," ",REPT(" ",LEN(A141))),LEN(A141)))), LARGE(INDEX(ISNUMBER(--MID((--TRIM(RIGHT(SUBSTITUTE(LEFT(A141,_xlfn.AGGREGATE(16,6,FIND({0,1,2,3,4,5,6,7,8,9},A141,ROW(INDIRECT("1:"&amp;LEN(A141)))),1))," ",REPT(" ",LEN(A141))),LEN(A141)))), ROW(INDIRECT("1:"&amp;LEN((--TRIM(RIGHT(SUBSTITUTE(LEFT(A141,_xlfn.AGGREGATE(16,6,FIND({0,1,2,3,4,5,6,7,8,9},A141,ROW(INDIRECT("1:"&amp;LEN(A141)))),1))," ",REPT(" ",LEN(A141))),LEN(A141))))))), 1)) * ROW(INDIRECT("1:"&amp;LEN((--TRIM(RIGHT(SUBSTITUTE(LEFT(A141,_xlfn.AGGREGATE(16,6,FIND({0,1,2,3,4,5,6,7,8,9},A141,ROW(INDIRECT("1:"&amp;LEN(A141)))),1))," ",REPT(" ",LEN(A141))),LEN(A141))))))), 0), ROW(INDIRECT("1:"&amp;LEN((--TRIM(RIGHT(SUBSTITUTE(LEFT(A141,_xlfn.AGGREGATE(16,6,FIND({0,1,2,3,4,5,6,7,8,9},A141,ROW(INDIRECT("1:"&amp;LEN(A141)))),1))," ",REPT(" ",LEN(A141))),LEN(A141))))))))+1, 1) * 10^ROW(INDIRECT("1:"&amp;LEN((--TRIM(RIGHT(SUBSTITUTE(LEFT(A141,_xlfn.AGGREGATE(16,6,FIND({0,1,2,3,4,5,6,7,8,9},A141,ROW(INDIRECT("1:"&amp;LEN(A141)))),1))," ",REPT(" ",LEN(A141))),LEN(A141)))))))/10))*100+1</f>
        <v>501</v>
      </c>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WZB142" s="1"/>
      <c r="WZC142" s="1"/>
      <c r="WZD142" s="1"/>
      <c r="WZE142" s="1"/>
      <c r="WZF142" s="1"/>
      <c r="WZG142" s="1"/>
      <c r="WZH142" s="1"/>
      <c r="WZI142" s="1"/>
      <c r="WZJ142" s="1"/>
      <c r="WZK142" s="1"/>
      <c r="WZL142" s="1"/>
      <c r="WZM142" s="1"/>
      <c r="WZN142" s="1"/>
      <c r="WZO142" s="1"/>
      <c r="WZP142" s="1"/>
      <c r="WZQ142" s="1"/>
      <c r="WZR142" s="1"/>
      <c r="WZS142" s="1"/>
      <c r="WZT142" s="1"/>
      <c r="WZU142" s="1"/>
      <c r="WZV142" s="1"/>
      <c r="WZW142" s="1"/>
      <c r="WZX142" s="1"/>
      <c r="WZY142" s="1"/>
      <c r="WZZ142" s="1"/>
      <c r="XAA142" s="1"/>
      <c r="XAB142" s="1"/>
      <c r="XAC142" s="1"/>
      <c r="XAD142" s="1"/>
      <c r="XAE142" s="1"/>
      <c r="XAF142" s="1"/>
      <c r="XAG142" s="1"/>
      <c r="XAH142" s="1"/>
      <c r="XAI142" s="1"/>
      <c r="XAJ142" s="1"/>
      <c r="XAK142" s="1"/>
      <c r="XAL142" s="1"/>
      <c r="XAM142" s="1"/>
      <c r="XAN142" s="1"/>
      <c r="XAO142" s="1"/>
      <c r="XAP142" s="1"/>
      <c r="XAQ142" s="1"/>
      <c r="XAR142" s="1"/>
      <c r="XAS142" s="1"/>
      <c r="XAT142" s="1"/>
      <c r="XAU142" s="1"/>
      <c r="XAV142" s="1"/>
      <c r="XAW142" s="1"/>
      <c r="XAX142" s="1"/>
      <c r="XAY142" s="1"/>
      <c r="XAZ142" s="1"/>
      <c r="XBA142" s="1"/>
      <c r="XBB142" s="1"/>
      <c r="XBC142" s="1"/>
      <c r="XBD142" s="1"/>
      <c r="XBE142" s="1"/>
      <c r="XBF142" s="1"/>
      <c r="XBG142" s="1"/>
      <c r="XBH142" s="1"/>
      <c r="XBI142" s="1"/>
      <c r="XBJ142" s="1"/>
      <c r="XBK142" s="1"/>
      <c r="XBL142" s="1"/>
      <c r="XBM142" s="1"/>
      <c r="XBN142" s="1"/>
      <c r="XBO142" s="1"/>
      <c r="XBP142" s="1"/>
      <c r="XBQ142" s="1"/>
      <c r="XBR142" s="1"/>
      <c r="XBS142" s="1"/>
      <c r="XBT142" s="1"/>
      <c r="XBU142" s="1"/>
      <c r="XBV142" s="1"/>
      <c r="XBW142" s="1"/>
      <c r="XBX142" s="1"/>
      <c r="XBY142" s="1"/>
      <c r="XBZ142" s="1"/>
      <c r="XCA142" s="1"/>
      <c r="XCB142" s="1"/>
      <c r="XCC142" s="1"/>
      <c r="XCD142" s="1"/>
      <c r="XCE142" s="1"/>
      <c r="XCF142" s="1"/>
      <c r="XCG142" s="1"/>
      <c r="XCH142" s="1"/>
      <c r="XCI142" s="1"/>
      <c r="XCJ142" s="1"/>
      <c r="XCK142" s="1"/>
      <c r="XCL142" s="1"/>
      <c r="XCM142" s="1"/>
      <c r="XCN142" s="1"/>
      <c r="XCO142" s="1"/>
      <c r="XCP142" s="1"/>
      <c r="XCQ142" s="1"/>
      <c r="XCR142" s="1"/>
      <c r="XCS142" s="1"/>
      <c r="XCT142" s="1"/>
      <c r="XCU142" s="1"/>
      <c r="XCV142" s="1"/>
      <c r="XCW142" s="1"/>
      <c r="XCX142" s="1"/>
      <c r="XCY142" s="1"/>
      <c r="XCZ142" s="1"/>
      <c r="XDA142" s="1"/>
      <c r="XDB142" s="1"/>
      <c r="XDC142" s="1"/>
      <c r="XDD142" s="1"/>
      <c r="XDE142" s="1"/>
      <c r="XDF142" s="1"/>
      <c r="XDG142" s="1"/>
      <c r="XDH142" s="1"/>
      <c r="XDI142" s="1"/>
      <c r="XDJ142" s="1"/>
      <c r="XDK142" s="1"/>
      <c r="XDL142" s="1"/>
      <c r="XDM142" s="1"/>
      <c r="XDN142" s="1"/>
      <c r="XDO142" s="1"/>
      <c r="XDP142" s="1"/>
      <c r="XDQ142" s="1"/>
      <c r="XDR142" s="1"/>
      <c r="XDS142" s="1"/>
      <c r="XDT142" s="1"/>
      <c r="XDU142" s="1"/>
      <c r="XDV142" s="1"/>
      <c r="XDW142" s="1"/>
      <c r="XDX142" s="1"/>
      <c r="XDY142" s="1"/>
      <c r="XDZ142" s="1"/>
      <c r="XEA142" s="1"/>
      <c r="XEB142" s="1"/>
      <c r="XEC142" s="1"/>
      <c r="XED142" s="1"/>
      <c r="XEE142" s="1"/>
      <c r="XEF142" s="1"/>
      <c r="XEG142" s="1"/>
      <c r="XEH142" s="1"/>
      <c r="XEI142" s="1"/>
      <c r="XEJ142" s="1"/>
      <c r="XEK142" s="1"/>
      <c r="XEL142" s="1"/>
      <c r="XEM142" s="1"/>
      <c r="XEN142" s="1"/>
      <c r="XEO142" s="1"/>
      <c r="XEP142" s="1"/>
      <c r="XEQ142" s="1"/>
      <c r="XER142" s="1"/>
      <c r="XES142" s="1"/>
      <c r="XET142" s="1"/>
      <c r="XEU142" s="1"/>
      <c r="XEV142" s="1"/>
      <c r="XEW142" s="1"/>
      <c r="XEX142" s="1"/>
      <c r="XEY142" s="1"/>
      <c r="XEZ142" s="1"/>
      <c r="XFA142" s="1"/>
      <c r="XFB142" s="1"/>
      <c r="XFC142" s="1"/>
    </row>
    <row r="143" spans="1:150 16226:16383" s="3" customFormat="1" ht="20.25" hidden="1" customHeight="1" x14ac:dyDescent="0.35">
      <c r="A143" s="124" t="str">
        <f t="shared" ref="A143:A149" ca="1" si="12">T143</f>
        <v>202 &amp; 502</v>
      </c>
      <c r="B143" s="124"/>
      <c r="C143" s="53"/>
      <c r="D143" s="53"/>
      <c r="E143" s="31"/>
      <c r="F143" s="6"/>
      <c r="G143" s="6"/>
      <c r="H143" s="6">
        <f t="shared" ref="H143:H149" si="13">E143+F143+(IF(G143&lt;101,G143,IF(G143&lt;201,G143/2,IF(G143&lt;=301,G143/3,G143/4))))</f>
        <v>0</v>
      </c>
      <c r="I143" s="1"/>
      <c r="J143" s="1"/>
      <c r="K143" s="1"/>
      <c r="L143" s="1"/>
      <c r="M143" s="1"/>
      <c r="N143" s="1"/>
      <c r="O143" s="1"/>
      <c r="P143" s="1"/>
      <c r="Q143" s="1"/>
      <c r="R143" s="1"/>
      <c r="S143" s="1"/>
      <c r="T143" s="22" t="str">
        <f t="shared" ref="T143:T149" ca="1" si="14">U143&amp;""&amp;" &amp; "&amp;""&amp;V143</f>
        <v>202 &amp; 502</v>
      </c>
      <c r="U143" s="22">
        <f ca="1">U142+1</f>
        <v>202</v>
      </c>
      <c r="V143" s="22">
        <f ca="1">V142+1</f>
        <v>502</v>
      </c>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WZB143" s="1"/>
      <c r="WZC143" s="1"/>
      <c r="WZD143" s="1"/>
      <c r="WZE143" s="1"/>
      <c r="WZF143" s="1"/>
      <c r="WZG143" s="1"/>
      <c r="WZH143" s="1"/>
      <c r="WZI143" s="1"/>
      <c r="WZJ143" s="1"/>
      <c r="WZK143" s="1"/>
      <c r="WZL143" s="1"/>
      <c r="WZM143" s="1"/>
      <c r="WZN143" s="1"/>
      <c r="WZO143" s="1"/>
      <c r="WZP143" s="1"/>
      <c r="WZQ143" s="1"/>
      <c r="WZR143" s="1"/>
      <c r="WZS143" s="1"/>
      <c r="WZT143" s="1"/>
      <c r="WZU143" s="1"/>
      <c r="WZV143" s="1"/>
      <c r="WZW143" s="1"/>
      <c r="WZX143" s="1"/>
      <c r="WZY143" s="1"/>
      <c r="WZZ143" s="1"/>
      <c r="XAA143" s="1"/>
      <c r="XAB143" s="1"/>
      <c r="XAC143" s="1"/>
      <c r="XAD143" s="1"/>
      <c r="XAE143" s="1"/>
      <c r="XAF143" s="1"/>
      <c r="XAG143" s="1"/>
      <c r="XAH143" s="1"/>
      <c r="XAI143" s="1"/>
      <c r="XAJ143" s="1"/>
      <c r="XAK143" s="1"/>
      <c r="XAL143" s="1"/>
      <c r="XAM143" s="1"/>
      <c r="XAN143" s="1"/>
      <c r="XAO143" s="1"/>
      <c r="XAP143" s="1"/>
      <c r="XAQ143" s="1"/>
      <c r="XAR143" s="1"/>
      <c r="XAS143" s="1"/>
      <c r="XAT143" s="1"/>
      <c r="XAU143" s="1"/>
      <c r="XAV143" s="1"/>
      <c r="XAW143" s="1"/>
      <c r="XAX143" s="1"/>
      <c r="XAY143" s="1"/>
      <c r="XAZ143" s="1"/>
      <c r="XBA143" s="1"/>
      <c r="XBB143" s="1"/>
      <c r="XBC143" s="1"/>
      <c r="XBD143" s="1"/>
      <c r="XBE143" s="1"/>
      <c r="XBF143" s="1"/>
      <c r="XBG143" s="1"/>
      <c r="XBH143" s="1"/>
      <c r="XBI143" s="1"/>
      <c r="XBJ143" s="1"/>
      <c r="XBK143" s="1"/>
      <c r="XBL143" s="1"/>
      <c r="XBM143" s="1"/>
      <c r="XBN143" s="1"/>
      <c r="XBO143" s="1"/>
      <c r="XBP143" s="1"/>
      <c r="XBQ143" s="1"/>
      <c r="XBR143" s="1"/>
      <c r="XBS143" s="1"/>
      <c r="XBT143" s="1"/>
      <c r="XBU143" s="1"/>
      <c r="XBV143" s="1"/>
      <c r="XBW143" s="1"/>
      <c r="XBX143" s="1"/>
      <c r="XBY143" s="1"/>
      <c r="XBZ143" s="1"/>
      <c r="XCA143" s="1"/>
      <c r="XCB143" s="1"/>
      <c r="XCC143" s="1"/>
      <c r="XCD143" s="1"/>
      <c r="XCE143" s="1"/>
      <c r="XCF143" s="1"/>
      <c r="XCG143" s="1"/>
      <c r="XCH143" s="1"/>
      <c r="XCI143" s="1"/>
      <c r="XCJ143" s="1"/>
      <c r="XCK143" s="1"/>
      <c r="XCL143" s="1"/>
      <c r="XCM143" s="1"/>
      <c r="XCN143" s="1"/>
      <c r="XCO143" s="1"/>
      <c r="XCP143" s="1"/>
      <c r="XCQ143" s="1"/>
      <c r="XCR143" s="1"/>
      <c r="XCS143" s="1"/>
      <c r="XCT143" s="1"/>
      <c r="XCU143" s="1"/>
      <c r="XCV143" s="1"/>
      <c r="XCW143" s="1"/>
      <c r="XCX143" s="1"/>
      <c r="XCY143" s="1"/>
      <c r="XCZ143" s="1"/>
      <c r="XDA143" s="1"/>
      <c r="XDB143" s="1"/>
      <c r="XDC143" s="1"/>
      <c r="XDD143" s="1"/>
      <c r="XDE143" s="1"/>
      <c r="XDF143" s="1"/>
      <c r="XDG143" s="1"/>
      <c r="XDH143" s="1"/>
      <c r="XDI143" s="1"/>
      <c r="XDJ143" s="1"/>
      <c r="XDK143" s="1"/>
      <c r="XDL143" s="1"/>
      <c r="XDM143" s="1"/>
      <c r="XDN143" s="1"/>
      <c r="XDO143" s="1"/>
      <c r="XDP143" s="1"/>
      <c r="XDQ143" s="1"/>
      <c r="XDR143" s="1"/>
      <c r="XDS143" s="1"/>
      <c r="XDT143" s="1"/>
      <c r="XDU143" s="1"/>
      <c r="XDV143" s="1"/>
      <c r="XDW143" s="1"/>
      <c r="XDX143" s="1"/>
      <c r="XDY143" s="1"/>
      <c r="XDZ143" s="1"/>
      <c r="XEA143" s="1"/>
      <c r="XEB143" s="1"/>
      <c r="XEC143" s="1"/>
      <c r="XED143" s="1"/>
      <c r="XEE143" s="1"/>
      <c r="XEF143" s="1"/>
      <c r="XEG143" s="1"/>
      <c r="XEH143" s="1"/>
      <c r="XEI143" s="1"/>
      <c r="XEJ143" s="1"/>
      <c r="XEK143" s="1"/>
      <c r="XEL143" s="1"/>
      <c r="XEM143" s="1"/>
      <c r="XEN143" s="1"/>
      <c r="XEO143" s="1"/>
      <c r="XEP143" s="1"/>
      <c r="XEQ143" s="1"/>
      <c r="XER143" s="1"/>
      <c r="XES143" s="1"/>
      <c r="XET143" s="1"/>
      <c r="XEU143" s="1"/>
      <c r="XEV143" s="1"/>
      <c r="XEW143" s="1"/>
      <c r="XEX143" s="1"/>
      <c r="XEY143" s="1"/>
      <c r="XEZ143" s="1"/>
      <c r="XFA143" s="1"/>
      <c r="XFB143" s="1"/>
      <c r="XFC143" s="1"/>
    </row>
    <row r="144" spans="1:150 16226:16383" s="3" customFormat="1" ht="20.25" hidden="1" customHeight="1" x14ac:dyDescent="0.35">
      <c r="A144" s="124" t="str">
        <f t="shared" ca="1" si="12"/>
        <v>203 &amp; 503</v>
      </c>
      <c r="B144" s="124"/>
      <c r="C144" s="53"/>
      <c r="D144" s="53"/>
      <c r="E144" s="31"/>
      <c r="F144" s="6"/>
      <c r="G144" s="6"/>
      <c r="H144" s="6">
        <f t="shared" si="13"/>
        <v>0</v>
      </c>
      <c r="I144" s="1"/>
      <c r="J144" s="1"/>
      <c r="K144" s="1"/>
      <c r="L144" s="1"/>
      <c r="M144" s="1"/>
      <c r="N144" s="1"/>
      <c r="O144" s="1"/>
      <c r="P144" s="1"/>
      <c r="Q144" s="1"/>
      <c r="R144" s="1"/>
      <c r="S144" s="1"/>
      <c r="T144" s="22" t="str">
        <f t="shared" ca="1" si="14"/>
        <v>203 &amp; 503</v>
      </c>
      <c r="U144" s="22">
        <f t="shared" ref="U144:U149" ca="1" si="15">U143+1</f>
        <v>203</v>
      </c>
      <c r="V144" s="22">
        <f t="shared" ref="V144:V149" ca="1" si="16">V143+1</f>
        <v>503</v>
      </c>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WZB144" s="1"/>
      <c r="WZC144" s="1"/>
      <c r="WZD144" s="1"/>
      <c r="WZE144" s="1"/>
      <c r="WZF144" s="1"/>
      <c r="WZG144" s="1"/>
      <c r="WZH144" s="1"/>
      <c r="WZI144" s="1"/>
      <c r="WZJ144" s="1"/>
      <c r="WZK144" s="1"/>
      <c r="WZL144" s="1"/>
      <c r="WZM144" s="1"/>
      <c r="WZN144" s="1"/>
      <c r="WZO144" s="1"/>
      <c r="WZP144" s="1"/>
      <c r="WZQ144" s="1"/>
      <c r="WZR144" s="1"/>
      <c r="WZS144" s="1"/>
      <c r="WZT144" s="1"/>
      <c r="WZU144" s="1"/>
      <c r="WZV144" s="1"/>
      <c r="WZW144" s="1"/>
      <c r="WZX144" s="1"/>
      <c r="WZY144" s="1"/>
      <c r="WZZ144" s="1"/>
      <c r="XAA144" s="1"/>
      <c r="XAB144" s="1"/>
      <c r="XAC144" s="1"/>
      <c r="XAD144" s="1"/>
      <c r="XAE144" s="1"/>
      <c r="XAF144" s="1"/>
      <c r="XAG144" s="1"/>
      <c r="XAH144" s="1"/>
      <c r="XAI144" s="1"/>
      <c r="XAJ144" s="1"/>
      <c r="XAK144" s="1"/>
      <c r="XAL144" s="1"/>
      <c r="XAM144" s="1"/>
      <c r="XAN144" s="1"/>
      <c r="XAO144" s="1"/>
      <c r="XAP144" s="1"/>
      <c r="XAQ144" s="1"/>
      <c r="XAR144" s="1"/>
      <c r="XAS144" s="1"/>
      <c r="XAT144" s="1"/>
      <c r="XAU144" s="1"/>
      <c r="XAV144" s="1"/>
      <c r="XAW144" s="1"/>
      <c r="XAX144" s="1"/>
      <c r="XAY144" s="1"/>
      <c r="XAZ144" s="1"/>
      <c r="XBA144" s="1"/>
      <c r="XBB144" s="1"/>
      <c r="XBC144" s="1"/>
      <c r="XBD144" s="1"/>
      <c r="XBE144" s="1"/>
      <c r="XBF144" s="1"/>
      <c r="XBG144" s="1"/>
      <c r="XBH144" s="1"/>
      <c r="XBI144" s="1"/>
      <c r="XBJ144" s="1"/>
      <c r="XBK144" s="1"/>
      <c r="XBL144" s="1"/>
      <c r="XBM144" s="1"/>
      <c r="XBN144" s="1"/>
      <c r="XBO144" s="1"/>
      <c r="XBP144" s="1"/>
      <c r="XBQ144" s="1"/>
      <c r="XBR144" s="1"/>
      <c r="XBS144" s="1"/>
      <c r="XBT144" s="1"/>
      <c r="XBU144" s="1"/>
      <c r="XBV144" s="1"/>
      <c r="XBW144" s="1"/>
      <c r="XBX144" s="1"/>
      <c r="XBY144" s="1"/>
      <c r="XBZ144" s="1"/>
      <c r="XCA144" s="1"/>
      <c r="XCB144" s="1"/>
      <c r="XCC144" s="1"/>
      <c r="XCD144" s="1"/>
      <c r="XCE144" s="1"/>
      <c r="XCF144" s="1"/>
      <c r="XCG144" s="1"/>
      <c r="XCH144" s="1"/>
      <c r="XCI144" s="1"/>
      <c r="XCJ144" s="1"/>
      <c r="XCK144" s="1"/>
      <c r="XCL144" s="1"/>
      <c r="XCM144" s="1"/>
      <c r="XCN144" s="1"/>
      <c r="XCO144" s="1"/>
      <c r="XCP144" s="1"/>
      <c r="XCQ144" s="1"/>
      <c r="XCR144" s="1"/>
      <c r="XCS144" s="1"/>
      <c r="XCT144" s="1"/>
      <c r="XCU144" s="1"/>
      <c r="XCV144" s="1"/>
      <c r="XCW144" s="1"/>
      <c r="XCX144" s="1"/>
      <c r="XCY144" s="1"/>
      <c r="XCZ144" s="1"/>
      <c r="XDA144" s="1"/>
      <c r="XDB144" s="1"/>
      <c r="XDC144" s="1"/>
      <c r="XDD144" s="1"/>
      <c r="XDE144" s="1"/>
      <c r="XDF144" s="1"/>
      <c r="XDG144" s="1"/>
      <c r="XDH144" s="1"/>
      <c r="XDI144" s="1"/>
      <c r="XDJ144" s="1"/>
      <c r="XDK144" s="1"/>
      <c r="XDL144" s="1"/>
      <c r="XDM144" s="1"/>
      <c r="XDN144" s="1"/>
      <c r="XDO144" s="1"/>
      <c r="XDP144" s="1"/>
      <c r="XDQ144" s="1"/>
      <c r="XDR144" s="1"/>
      <c r="XDS144" s="1"/>
      <c r="XDT144" s="1"/>
      <c r="XDU144" s="1"/>
      <c r="XDV144" s="1"/>
      <c r="XDW144" s="1"/>
      <c r="XDX144" s="1"/>
      <c r="XDY144" s="1"/>
      <c r="XDZ144" s="1"/>
      <c r="XEA144" s="1"/>
      <c r="XEB144" s="1"/>
      <c r="XEC144" s="1"/>
      <c r="XED144" s="1"/>
      <c r="XEE144" s="1"/>
      <c r="XEF144" s="1"/>
      <c r="XEG144" s="1"/>
      <c r="XEH144" s="1"/>
      <c r="XEI144" s="1"/>
      <c r="XEJ144" s="1"/>
      <c r="XEK144" s="1"/>
      <c r="XEL144" s="1"/>
      <c r="XEM144" s="1"/>
      <c r="XEN144" s="1"/>
      <c r="XEO144" s="1"/>
      <c r="XEP144" s="1"/>
      <c r="XEQ144" s="1"/>
      <c r="XER144" s="1"/>
      <c r="XES144" s="1"/>
      <c r="XET144" s="1"/>
      <c r="XEU144" s="1"/>
      <c r="XEV144" s="1"/>
      <c r="XEW144" s="1"/>
      <c r="XEX144" s="1"/>
      <c r="XEY144" s="1"/>
      <c r="XEZ144" s="1"/>
      <c r="XFA144" s="1"/>
      <c r="XFB144" s="1"/>
      <c r="XFC144" s="1"/>
    </row>
    <row r="145" spans="1:150 16226:16383" s="3" customFormat="1" ht="20.25" hidden="1" customHeight="1" x14ac:dyDescent="0.35">
      <c r="A145" s="124" t="str">
        <f t="shared" ca="1" si="12"/>
        <v>204 &amp; 504</v>
      </c>
      <c r="B145" s="124"/>
      <c r="C145" s="53"/>
      <c r="D145" s="53"/>
      <c r="E145" s="31"/>
      <c r="F145" s="6"/>
      <c r="G145" s="6"/>
      <c r="H145" s="6">
        <f t="shared" si="13"/>
        <v>0</v>
      </c>
      <c r="I145" s="1"/>
      <c r="J145" s="1"/>
      <c r="K145" s="1"/>
      <c r="L145" s="1"/>
      <c r="M145" s="1"/>
      <c r="N145" s="1"/>
      <c r="O145" s="1"/>
      <c r="P145" s="1"/>
      <c r="Q145" s="1"/>
      <c r="R145" s="1"/>
      <c r="S145" s="1"/>
      <c r="T145" s="22" t="str">
        <f t="shared" ca="1" si="14"/>
        <v>204 &amp; 504</v>
      </c>
      <c r="U145" s="22">
        <f t="shared" ca="1" si="15"/>
        <v>204</v>
      </c>
      <c r="V145" s="22">
        <f t="shared" ca="1" si="16"/>
        <v>504</v>
      </c>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WZB145" s="1"/>
      <c r="WZC145" s="1"/>
      <c r="WZD145" s="1"/>
      <c r="WZE145" s="1"/>
      <c r="WZF145" s="1"/>
      <c r="WZG145" s="1"/>
      <c r="WZH145" s="1"/>
      <c r="WZI145" s="1"/>
      <c r="WZJ145" s="1"/>
      <c r="WZK145" s="1"/>
      <c r="WZL145" s="1"/>
      <c r="WZM145" s="1"/>
      <c r="WZN145" s="1"/>
      <c r="WZO145" s="1"/>
      <c r="WZP145" s="1"/>
      <c r="WZQ145" s="1"/>
      <c r="WZR145" s="1"/>
      <c r="WZS145" s="1"/>
      <c r="WZT145" s="1"/>
      <c r="WZU145" s="1"/>
      <c r="WZV145" s="1"/>
      <c r="WZW145" s="1"/>
      <c r="WZX145" s="1"/>
      <c r="WZY145" s="1"/>
      <c r="WZZ145" s="1"/>
      <c r="XAA145" s="1"/>
      <c r="XAB145" s="1"/>
      <c r="XAC145" s="1"/>
      <c r="XAD145" s="1"/>
      <c r="XAE145" s="1"/>
      <c r="XAF145" s="1"/>
      <c r="XAG145" s="1"/>
      <c r="XAH145" s="1"/>
      <c r="XAI145" s="1"/>
      <c r="XAJ145" s="1"/>
      <c r="XAK145" s="1"/>
      <c r="XAL145" s="1"/>
      <c r="XAM145" s="1"/>
      <c r="XAN145" s="1"/>
      <c r="XAO145" s="1"/>
      <c r="XAP145" s="1"/>
      <c r="XAQ145" s="1"/>
      <c r="XAR145" s="1"/>
      <c r="XAS145" s="1"/>
      <c r="XAT145" s="1"/>
      <c r="XAU145" s="1"/>
      <c r="XAV145" s="1"/>
      <c r="XAW145" s="1"/>
      <c r="XAX145" s="1"/>
      <c r="XAY145" s="1"/>
      <c r="XAZ145" s="1"/>
      <c r="XBA145" s="1"/>
      <c r="XBB145" s="1"/>
      <c r="XBC145" s="1"/>
      <c r="XBD145" s="1"/>
      <c r="XBE145" s="1"/>
      <c r="XBF145" s="1"/>
      <c r="XBG145" s="1"/>
      <c r="XBH145" s="1"/>
      <c r="XBI145" s="1"/>
      <c r="XBJ145" s="1"/>
      <c r="XBK145" s="1"/>
      <c r="XBL145" s="1"/>
      <c r="XBM145" s="1"/>
      <c r="XBN145" s="1"/>
      <c r="XBO145" s="1"/>
      <c r="XBP145" s="1"/>
      <c r="XBQ145" s="1"/>
      <c r="XBR145" s="1"/>
      <c r="XBS145" s="1"/>
      <c r="XBT145" s="1"/>
      <c r="XBU145" s="1"/>
      <c r="XBV145" s="1"/>
      <c r="XBW145" s="1"/>
      <c r="XBX145" s="1"/>
      <c r="XBY145" s="1"/>
      <c r="XBZ145" s="1"/>
      <c r="XCA145" s="1"/>
      <c r="XCB145" s="1"/>
      <c r="XCC145" s="1"/>
      <c r="XCD145" s="1"/>
      <c r="XCE145" s="1"/>
      <c r="XCF145" s="1"/>
      <c r="XCG145" s="1"/>
      <c r="XCH145" s="1"/>
      <c r="XCI145" s="1"/>
      <c r="XCJ145" s="1"/>
      <c r="XCK145" s="1"/>
      <c r="XCL145" s="1"/>
      <c r="XCM145" s="1"/>
      <c r="XCN145" s="1"/>
      <c r="XCO145" s="1"/>
      <c r="XCP145" s="1"/>
      <c r="XCQ145" s="1"/>
      <c r="XCR145" s="1"/>
      <c r="XCS145" s="1"/>
      <c r="XCT145" s="1"/>
      <c r="XCU145" s="1"/>
      <c r="XCV145" s="1"/>
      <c r="XCW145" s="1"/>
      <c r="XCX145" s="1"/>
      <c r="XCY145" s="1"/>
      <c r="XCZ145" s="1"/>
      <c r="XDA145" s="1"/>
      <c r="XDB145" s="1"/>
      <c r="XDC145" s="1"/>
      <c r="XDD145" s="1"/>
      <c r="XDE145" s="1"/>
      <c r="XDF145" s="1"/>
      <c r="XDG145" s="1"/>
      <c r="XDH145" s="1"/>
      <c r="XDI145" s="1"/>
      <c r="XDJ145" s="1"/>
      <c r="XDK145" s="1"/>
      <c r="XDL145" s="1"/>
      <c r="XDM145" s="1"/>
      <c r="XDN145" s="1"/>
      <c r="XDO145" s="1"/>
      <c r="XDP145" s="1"/>
      <c r="XDQ145" s="1"/>
      <c r="XDR145" s="1"/>
      <c r="XDS145" s="1"/>
      <c r="XDT145" s="1"/>
      <c r="XDU145" s="1"/>
      <c r="XDV145" s="1"/>
      <c r="XDW145" s="1"/>
      <c r="XDX145" s="1"/>
      <c r="XDY145" s="1"/>
      <c r="XDZ145" s="1"/>
      <c r="XEA145" s="1"/>
      <c r="XEB145" s="1"/>
      <c r="XEC145" s="1"/>
      <c r="XED145" s="1"/>
      <c r="XEE145" s="1"/>
      <c r="XEF145" s="1"/>
      <c r="XEG145" s="1"/>
      <c r="XEH145" s="1"/>
      <c r="XEI145" s="1"/>
      <c r="XEJ145" s="1"/>
      <c r="XEK145" s="1"/>
      <c r="XEL145" s="1"/>
      <c r="XEM145" s="1"/>
      <c r="XEN145" s="1"/>
      <c r="XEO145" s="1"/>
      <c r="XEP145" s="1"/>
      <c r="XEQ145" s="1"/>
      <c r="XER145" s="1"/>
      <c r="XES145" s="1"/>
      <c r="XET145" s="1"/>
      <c r="XEU145" s="1"/>
      <c r="XEV145" s="1"/>
      <c r="XEW145" s="1"/>
      <c r="XEX145" s="1"/>
      <c r="XEY145" s="1"/>
      <c r="XEZ145" s="1"/>
      <c r="XFA145" s="1"/>
      <c r="XFB145" s="1"/>
      <c r="XFC145" s="1"/>
    </row>
    <row r="146" spans="1:150 16226:16383" s="3" customFormat="1" ht="20.25" hidden="1" customHeight="1" x14ac:dyDescent="0.35">
      <c r="A146" s="124" t="str">
        <f t="shared" ca="1" si="12"/>
        <v>205 &amp; 505</v>
      </c>
      <c r="B146" s="124"/>
      <c r="C146" s="53"/>
      <c r="D146" s="53"/>
      <c r="E146" s="31"/>
      <c r="F146" s="6"/>
      <c r="G146" s="6"/>
      <c r="H146" s="6">
        <f t="shared" si="13"/>
        <v>0</v>
      </c>
      <c r="I146" s="1"/>
      <c r="J146" s="1"/>
      <c r="K146" s="1"/>
      <c r="L146" s="1"/>
      <c r="M146" s="1"/>
      <c r="N146" s="1"/>
      <c r="O146" s="1"/>
      <c r="P146" s="1"/>
      <c r="Q146" s="1"/>
      <c r="R146" s="1"/>
      <c r="S146" s="1"/>
      <c r="T146" s="22" t="str">
        <f t="shared" ca="1" si="14"/>
        <v>205 &amp; 505</v>
      </c>
      <c r="U146" s="22">
        <f t="shared" ca="1" si="15"/>
        <v>205</v>
      </c>
      <c r="V146" s="22">
        <f t="shared" ca="1" si="16"/>
        <v>505</v>
      </c>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WZB146" s="1"/>
      <c r="WZC146" s="1"/>
      <c r="WZD146" s="1"/>
      <c r="WZE146" s="1"/>
      <c r="WZF146" s="1"/>
      <c r="WZG146" s="1"/>
      <c r="WZH146" s="1"/>
      <c r="WZI146" s="1"/>
      <c r="WZJ146" s="1"/>
      <c r="WZK146" s="1"/>
      <c r="WZL146" s="1"/>
      <c r="WZM146" s="1"/>
      <c r="WZN146" s="1"/>
      <c r="WZO146" s="1"/>
      <c r="WZP146" s="1"/>
      <c r="WZQ146" s="1"/>
      <c r="WZR146" s="1"/>
      <c r="WZS146" s="1"/>
      <c r="WZT146" s="1"/>
      <c r="WZU146" s="1"/>
      <c r="WZV146" s="1"/>
      <c r="WZW146" s="1"/>
      <c r="WZX146" s="1"/>
      <c r="WZY146" s="1"/>
      <c r="WZZ146" s="1"/>
      <c r="XAA146" s="1"/>
      <c r="XAB146" s="1"/>
      <c r="XAC146" s="1"/>
      <c r="XAD146" s="1"/>
      <c r="XAE146" s="1"/>
      <c r="XAF146" s="1"/>
      <c r="XAG146" s="1"/>
      <c r="XAH146" s="1"/>
      <c r="XAI146" s="1"/>
      <c r="XAJ146" s="1"/>
      <c r="XAK146" s="1"/>
      <c r="XAL146" s="1"/>
      <c r="XAM146" s="1"/>
      <c r="XAN146" s="1"/>
      <c r="XAO146" s="1"/>
      <c r="XAP146" s="1"/>
      <c r="XAQ146" s="1"/>
      <c r="XAR146" s="1"/>
      <c r="XAS146" s="1"/>
      <c r="XAT146" s="1"/>
      <c r="XAU146" s="1"/>
      <c r="XAV146" s="1"/>
      <c r="XAW146" s="1"/>
      <c r="XAX146" s="1"/>
      <c r="XAY146" s="1"/>
      <c r="XAZ146" s="1"/>
      <c r="XBA146" s="1"/>
      <c r="XBB146" s="1"/>
      <c r="XBC146" s="1"/>
      <c r="XBD146" s="1"/>
      <c r="XBE146" s="1"/>
      <c r="XBF146" s="1"/>
      <c r="XBG146" s="1"/>
      <c r="XBH146" s="1"/>
      <c r="XBI146" s="1"/>
      <c r="XBJ146" s="1"/>
      <c r="XBK146" s="1"/>
      <c r="XBL146" s="1"/>
      <c r="XBM146" s="1"/>
      <c r="XBN146" s="1"/>
      <c r="XBO146" s="1"/>
      <c r="XBP146" s="1"/>
      <c r="XBQ146" s="1"/>
      <c r="XBR146" s="1"/>
      <c r="XBS146" s="1"/>
      <c r="XBT146" s="1"/>
      <c r="XBU146" s="1"/>
      <c r="XBV146" s="1"/>
      <c r="XBW146" s="1"/>
      <c r="XBX146" s="1"/>
      <c r="XBY146" s="1"/>
      <c r="XBZ146" s="1"/>
      <c r="XCA146" s="1"/>
      <c r="XCB146" s="1"/>
      <c r="XCC146" s="1"/>
      <c r="XCD146" s="1"/>
      <c r="XCE146" s="1"/>
      <c r="XCF146" s="1"/>
      <c r="XCG146" s="1"/>
      <c r="XCH146" s="1"/>
      <c r="XCI146" s="1"/>
      <c r="XCJ146" s="1"/>
      <c r="XCK146" s="1"/>
      <c r="XCL146" s="1"/>
      <c r="XCM146" s="1"/>
      <c r="XCN146" s="1"/>
      <c r="XCO146" s="1"/>
      <c r="XCP146" s="1"/>
      <c r="XCQ146" s="1"/>
      <c r="XCR146" s="1"/>
      <c r="XCS146" s="1"/>
      <c r="XCT146" s="1"/>
      <c r="XCU146" s="1"/>
      <c r="XCV146" s="1"/>
      <c r="XCW146" s="1"/>
      <c r="XCX146" s="1"/>
      <c r="XCY146" s="1"/>
      <c r="XCZ146" s="1"/>
      <c r="XDA146" s="1"/>
      <c r="XDB146" s="1"/>
      <c r="XDC146" s="1"/>
      <c r="XDD146" s="1"/>
      <c r="XDE146" s="1"/>
      <c r="XDF146" s="1"/>
      <c r="XDG146" s="1"/>
      <c r="XDH146" s="1"/>
      <c r="XDI146" s="1"/>
      <c r="XDJ146" s="1"/>
      <c r="XDK146" s="1"/>
      <c r="XDL146" s="1"/>
      <c r="XDM146" s="1"/>
      <c r="XDN146" s="1"/>
      <c r="XDO146" s="1"/>
      <c r="XDP146" s="1"/>
      <c r="XDQ146" s="1"/>
      <c r="XDR146" s="1"/>
      <c r="XDS146" s="1"/>
      <c r="XDT146" s="1"/>
      <c r="XDU146" s="1"/>
      <c r="XDV146" s="1"/>
      <c r="XDW146" s="1"/>
      <c r="XDX146" s="1"/>
      <c r="XDY146" s="1"/>
      <c r="XDZ146" s="1"/>
      <c r="XEA146" s="1"/>
      <c r="XEB146" s="1"/>
      <c r="XEC146" s="1"/>
      <c r="XED146" s="1"/>
      <c r="XEE146" s="1"/>
      <c r="XEF146" s="1"/>
      <c r="XEG146" s="1"/>
      <c r="XEH146" s="1"/>
      <c r="XEI146" s="1"/>
      <c r="XEJ146" s="1"/>
      <c r="XEK146" s="1"/>
      <c r="XEL146" s="1"/>
      <c r="XEM146" s="1"/>
      <c r="XEN146" s="1"/>
      <c r="XEO146" s="1"/>
      <c r="XEP146" s="1"/>
      <c r="XEQ146" s="1"/>
      <c r="XER146" s="1"/>
      <c r="XES146" s="1"/>
      <c r="XET146" s="1"/>
      <c r="XEU146" s="1"/>
      <c r="XEV146" s="1"/>
      <c r="XEW146" s="1"/>
      <c r="XEX146" s="1"/>
      <c r="XEY146" s="1"/>
      <c r="XEZ146" s="1"/>
      <c r="XFA146" s="1"/>
      <c r="XFB146" s="1"/>
      <c r="XFC146" s="1"/>
    </row>
    <row r="147" spans="1:150 16226:16383" s="3" customFormat="1" ht="20.25" hidden="1" customHeight="1" x14ac:dyDescent="0.35">
      <c r="A147" s="124" t="str">
        <f t="shared" ca="1" si="12"/>
        <v>206 &amp; 506</v>
      </c>
      <c r="B147" s="124"/>
      <c r="C147" s="53"/>
      <c r="D147" s="53"/>
      <c r="E147" s="31"/>
      <c r="F147" s="6"/>
      <c r="G147" s="6"/>
      <c r="H147" s="6">
        <f t="shared" si="13"/>
        <v>0</v>
      </c>
      <c r="I147" s="1"/>
      <c r="J147" s="1"/>
      <c r="K147" s="1"/>
      <c r="L147" s="1"/>
      <c r="M147" s="1"/>
      <c r="N147" s="1"/>
      <c r="O147" s="1"/>
      <c r="P147" s="1"/>
      <c r="Q147" s="1"/>
      <c r="R147" s="1"/>
      <c r="S147" s="1"/>
      <c r="T147" s="22" t="str">
        <f t="shared" ca="1" si="14"/>
        <v>206 &amp; 506</v>
      </c>
      <c r="U147" s="22">
        <f t="shared" ca="1" si="15"/>
        <v>206</v>
      </c>
      <c r="V147" s="22">
        <f t="shared" ca="1" si="16"/>
        <v>506</v>
      </c>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WZB147" s="1"/>
      <c r="WZC147" s="1"/>
      <c r="WZD147" s="1"/>
      <c r="WZE147" s="1"/>
      <c r="WZF147" s="1"/>
      <c r="WZG147" s="1"/>
      <c r="WZH147" s="1"/>
      <c r="WZI147" s="1"/>
      <c r="WZJ147" s="1"/>
      <c r="WZK147" s="1"/>
      <c r="WZL147" s="1"/>
      <c r="WZM147" s="1"/>
      <c r="WZN147" s="1"/>
      <c r="WZO147" s="1"/>
      <c r="WZP147" s="1"/>
      <c r="WZQ147" s="1"/>
      <c r="WZR147" s="1"/>
      <c r="WZS147" s="1"/>
      <c r="WZT147" s="1"/>
      <c r="WZU147" s="1"/>
      <c r="WZV147" s="1"/>
      <c r="WZW147" s="1"/>
      <c r="WZX147" s="1"/>
      <c r="WZY147" s="1"/>
      <c r="WZZ147" s="1"/>
      <c r="XAA147" s="1"/>
      <c r="XAB147" s="1"/>
      <c r="XAC147" s="1"/>
      <c r="XAD147" s="1"/>
      <c r="XAE147" s="1"/>
      <c r="XAF147" s="1"/>
      <c r="XAG147" s="1"/>
      <c r="XAH147" s="1"/>
      <c r="XAI147" s="1"/>
      <c r="XAJ147" s="1"/>
      <c r="XAK147" s="1"/>
      <c r="XAL147" s="1"/>
      <c r="XAM147" s="1"/>
      <c r="XAN147" s="1"/>
      <c r="XAO147" s="1"/>
      <c r="XAP147" s="1"/>
      <c r="XAQ147" s="1"/>
      <c r="XAR147" s="1"/>
      <c r="XAS147" s="1"/>
      <c r="XAT147" s="1"/>
      <c r="XAU147" s="1"/>
      <c r="XAV147" s="1"/>
      <c r="XAW147" s="1"/>
      <c r="XAX147" s="1"/>
      <c r="XAY147" s="1"/>
      <c r="XAZ147" s="1"/>
      <c r="XBA147" s="1"/>
      <c r="XBB147" s="1"/>
      <c r="XBC147" s="1"/>
      <c r="XBD147" s="1"/>
      <c r="XBE147" s="1"/>
      <c r="XBF147" s="1"/>
      <c r="XBG147" s="1"/>
      <c r="XBH147" s="1"/>
      <c r="XBI147" s="1"/>
      <c r="XBJ147" s="1"/>
      <c r="XBK147" s="1"/>
      <c r="XBL147" s="1"/>
      <c r="XBM147" s="1"/>
      <c r="XBN147" s="1"/>
      <c r="XBO147" s="1"/>
      <c r="XBP147" s="1"/>
      <c r="XBQ147" s="1"/>
      <c r="XBR147" s="1"/>
      <c r="XBS147" s="1"/>
      <c r="XBT147" s="1"/>
      <c r="XBU147" s="1"/>
      <c r="XBV147" s="1"/>
      <c r="XBW147" s="1"/>
      <c r="XBX147" s="1"/>
      <c r="XBY147" s="1"/>
      <c r="XBZ147" s="1"/>
      <c r="XCA147" s="1"/>
      <c r="XCB147" s="1"/>
      <c r="XCC147" s="1"/>
      <c r="XCD147" s="1"/>
      <c r="XCE147" s="1"/>
      <c r="XCF147" s="1"/>
      <c r="XCG147" s="1"/>
      <c r="XCH147" s="1"/>
      <c r="XCI147" s="1"/>
      <c r="XCJ147" s="1"/>
      <c r="XCK147" s="1"/>
      <c r="XCL147" s="1"/>
      <c r="XCM147" s="1"/>
      <c r="XCN147" s="1"/>
      <c r="XCO147" s="1"/>
      <c r="XCP147" s="1"/>
      <c r="XCQ147" s="1"/>
      <c r="XCR147" s="1"/>
      <c r="XCS147" s="1"/>
      <c r="XCT147" s="1"/>
      <c r="XCU147" s="1"/>
      <c r="XCV147" s="1"/>
      <c r="XCW147" s="1"/>
      <c r="XCX147" s="1"/>
      <c r="XCY147" s="1"/>
      <c r="XCZ147" s="1"/>
      <c r="XDA147" s="1"/>
      <c r="XDB147" s="1"/>
      <c r="XDC147" s="1"/>
      <c r="XDD147" s="1"/>
      <c r="XDE147" s="1"/>
      <c r="XDF147" s="1"/>
      <c r="XDG147" s="1"/>
      <c r="XDH147" s="1"/>
      <c r="XDI147" s="1"/>
      <c r="XDJ147" s="1"/>
      <c r="XDK147" s="1"/>
      <c r="XDL147" s="1"/>
      <c r="XDM147" s="1"/>
      <c r="XDN147" s="1"/>
      <c r="XDO147" s="1"/>
      <c r="XDP147" s="1"/>
      <c r="XDQ147" s="1"/>
      <c r="XDR147" s="1"/>
      <c r="XDS147" s="1"/>
      <c r="XDT147" s="1"/>
      <c r="XDU147" s="1"/>
      <c r="XDV147" s="1"/>
      <c r="XDW147" s="1"/>
      <c r="XDX147" s="1"/>
      <c r="XDY147" s="1"/>
      <c r="XDZ147" s="1"/>
      <c r="XEA147" s="1"/>
      <c r="XEB147" s="1"/>
      <c r="XEC147" s="1"/>
      <c r="XED147" s="1"/>
      <c r="XEE147" s="1"/>
      <c r="XEF147" s="1"/>
      <c r="XEG147" s="1"/>
      <c r="XEH147" s="1"/>
      <c r="XEI147" s="1"/>
      <c r="XEJ147" s="1"/>
      <c r="XEK147" s="1"/>
      <c r="XEL147" s="1"/>
      <c r="XEM147" s="1"/>
      <c r="XEN147" s="1"/>
      <c r="XEO147" s="1"/>
      <c r="XEP147" s="1"/>
      <c r="XEQ147" s="1"/>
      <c r="XER147" s="1"/>
      <c r="XES147" s="1"/>
      <c r="XET147" s="1"/>
      <c r="XEU147" s="1"/>
      <c r="XEV147" s="1"/>
      <c r="XEW147" s="1"/>
      <c r="XEX147" s="1"/>
      <c r="XEY147" s="1"/>
      <c r="XEZ147" s="1"/>
      <c r="XFA147" s="1"/>
      <c r="XFB147" s="1"/>
      <c r="XFC147" s="1"/>
    </row>
    <row r="148" spans="1:150 16226:16383" s="3" customFormat="1" ht="20.25" hidden="1" customHeight="1" x14ac:dyDescent="0.35">
      <c r="A148" s="124" t="str">
        <f t="shared" ca="1" si="12"/>
        <v>207 &amp; 507</v>
      </c>
      <c r="B148" s="124"/>
      <c r="C148" s="53"/>
      <c r="D148" s="53"/>
      <c r="E148" s="31"/>
      <c r="F148" s="6"/>
      <c r="G148" s="6"/>
      <c r="H148" s="6">
        <f t="shared" si="13"/>
        <v>0</v>
      </c>
      <c r="I148" s="1"/>
      <c r="J148" s="1"/>
      <c r="K148" s="1"/>
      <c r="L148" s="1"/>
      <c r="M148" s="1"/>
      <c r="N148" s="1"/>
      <c r="O148" s="1"/>
      <c r="P148" s="1"/>
      <c r="Q148" s="1"/>
      <c r="R148" s="1"/>
      <c r="S148" s="1"/>
      <c r="T148" s="22" t="str">
        <f t="shared" ca="1" si="14"/>
        <v>207 &amp; 507</v>
      </c>
      <c r="U148" s="22">
        <f t="shared" ca="1" si="15"/>
        <v>207</v>
      </c>
      <c r="V148" s="22">
        <f t="shared" ca="1" si="16"/>
        <v>507</v>
      </c>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WZB148" s="1"/>
      <c r="WZC148" s="1"/>
      <c r="WZD148" s="1"/>
      <c r="WZE148" s="1"/>
      <c r="WZF148" s="1"/>
      <c r="WZG148" s="1"/>
      <c r="WZH148" s="1"/>
      <c r="WZI148" s="1"/>
      <c r="WZJ148" s="1"/>
      <c r="WZK148" s="1"/>
      <c r="WZL148" s="1"/>
      <c r="WZM148" s="1"/>
      <c r="WZN148" s="1"/>
      <c r="WZO148" s="1"/>
      <c r="WZP148" s="1"/>
      <c r="WZQ148" s="1"/>
      <c r="WZR148" s="1"/>
      <c r="WZS148" s="1"/>
      <c r="WZT148" s="1"/>
      <c r="WZU148" s="1"/>
      <c r="WZV148" s="1"/>
      <c r="WZW148" s="1"/>
      <c r="WZX148" s="1"/>
      <c r="WZY148" s="1"/>
      <c r="WZZ148" s="1"/>
      <c r="XAA148" s="1"/>
      <c r="XAB148" s="1"/>
      <c r="XAC148" s="1"/>
      <c r="XAD148" s="1"/>
      <c r="XAE148" s="1"/>
      <c r="XAF148" s="1"/>
      <c r="XAG148" s="1"/>
      <c r="XAH148" s="1"/>
      <c r="XAI148" s="1"/>
      <c r="XAJ148" s="1"/>
      <c r="XAK148" s="1"/>
      <c r="XAL148" s="1"/>
      <c r="XAM148" s="1"/>
      <c r="XAN148" s="1"/>
      <c r="XAO148" s="1"/>
      <c r="XAP148" s="1"/>
      <c r="XAQ148" s="1"/>
      <c r="XAR148" s="1"/>
      <c r="XAS148" s="1"/>
      <c r="XAT148" s="1"/>
      <c r="XAU148" s="1"/>
      <c r="XAV148" s="1"/>
      <c r="XAW148" s="1"/>
      <c r="XAX148" s="1"/>
      <c r="XAY148" s="1"/>
      <c r="XAZ148" s="1"/>
      <c r="XBA148" s="1"/>
      <c r="XBB148" s="1"/>
      <c r="XBC148" s="1"/>
      <c r="XBD148" s="1"/>
      <c r="XBE148" s="1"/>
      <c r="XBF148" s="1"/>
      <c r="XBG148" s="1"/>
      <c r="XBH148" s="1"/>
      <c r="XBI148" s="1"/>
      <c r="XBJ148" s="1"/>
      <c r="XBK148" s="1"/>
      <c r="XBL148" s="1"/>
      <c r="XBM148" s="1"/>
      <c r="XBN148" s="1"/>
      <c r="XBO148" s="1"/>
      <c r="XBP148" s="1"/>
      <c r="XBQ148" s="1"/>
      <c r="XBR148" s="1"/>
      <c r="XBS148" s="1"/>
      <c r="XBT148" s="1"/>
      <c r="XBU148" s="1"/>
      <c r="XBV148" s="1"/>
      <c r="XBW148" s="1"/>
      <c r="XBX148" s="1"/>
      <c r="XBY148" s="1"/>
      <c r="XBZ148" s="1"/>
      <c r="XCA148" s="1"/>
      <c r="XCB148" s="1"/>
      <c r="XCC148" s="1"/>
      <c r="XCD148" s="1"/>
      <c r="XCE148" s="1"/>
      <c r="XCF148" s="1"/>
      <c r="XCG148" s="1"/>
      <c r="XCH148" s="1"/>
      <c r="XCI148" s="1"/>
      <c r="XCJ148" s="1"/>
      <c r="XCK148" s="1"/>
      <c r="XCL148" s="1"/>
      <c r="XCM148" s="1"/>
      <c r="XCN148" s="1"/>
      <c r="XCO148" s="1"/>
      <c r="XCP148" s="1"/>
      <c r="XCQ148" s="1"/>
      <c r="XCR148" s="1"/>
      <c r="XCS148" s="1"/>
      <c r="XCT148" s="1"/>
      <c r="XCU148" s="1"/>
      <c r="XCV148" s="1"/>
      <c r="XCW148" s="1"/>
      <c r="XCX148" s="1"/>
      <c r="XCY148" s="1"/>
      <c r="XCZ148" s="1"/>
      <c r="XDA148" s="1"/>
      <c r="XDB148" s="1"/>
      <c r="XDC148" s="1"/>
      <c r="XDD148" s="1"/>
      <c r="XDE148" s="1"/>
      <c r="XDF148" s="1"/>
      <c r="XDG148" s="1"/>
      <c r="XDH148" s="1"/>
      <c r="XDI148" s="1"/>
      <c r="XDJ148" s="1"/>
      <c r="XDK148" s="1"/>
      <c r="XDL148" s="1"/>
      <c r="XDM148" s="1"/>
      <c r="XDN148" s="1"/>
      <c r="XDO148" s="1"/>
      <c r="XDP148" s="1"/>
      <c r="XDQ148" s="1"/>
      <c r="XDR148" s="1"/>
      <c r="XDS148" s="1"/>
      <c r="XDT148" s="1"/>
      <c r="XDU148" s="1"/>
      <c r="XDV148" s="1"/>
      <c r="XDW148" s="1"/>
      <c r="XDX148" s="1"/>
      <c r="XDY148" s="1"/>
      <c r="XDZ148" s="1"/>
      <c r="XEA148" s="1"/>
      <c r="XEB148" s="1"/>
      <c r="XEC148" s="1"/>
      <c r="XED148" s="1"/>
      <c r="XEE148" s="1"/>
      <c r="XEF148" s="1"/>
      <c r="XEG148" s="1"/>
      <c r="XEH148" s="1"/>
      <c r="XEI148" s="1"/>
      <c r="XEJ148" s="1"/>
      <c r="XEK148" s="1"/>
      <c r="XEL148" s="1"/>
      <c r="XEM148" s="1"/>
      <c r="XEN148" s="1"/>
      <c r="XEO148" s="1"/>
      <c r="XEP148" s="1"/>
      <c r="XEQ148" s="1"/>
      <c r="XER148" s="1"/>
      <c r="XES148" s="1"/>
      <c r="XET148" s="1"/>
      <c r="XEU148" s="1"/>
      <c r="XEV148" s="1"/>
      <c r="XEW148" s="1"/>
      <c r="XEX148" s="1"/>
      <c r="XEY148" s="1"/>
      <c r="XEZ148" s="1"/>
      <c r="XFA148" s="1"/>
      <c r="XFB148" s="1"/>
      <c r="XFC148" s="1"/>
    </row>
    <row r="149" spans="1:150 16226:16383" s="3" customFormat="1" ht="20.25" hidden="1" customHeight="1" x14ac:dyDescent="0.35">
      <c r="A149" s="124" t="str">
        <f t="shared" ca="1" si="12"/>
        <v>208 &amp; 508</v>
      </c>
      <c r="B149" s="124"/>
      <c r="C149" s="53"/>
      <c r="D149" s="53"/>
      <c r="E149" s="31"/>
      <c r="F149" s="6"/>
      <c r="G149" s="6"/>
      <c r="H149" s="6">
        <f t="shared" si="13"/>
        <v>0</v>
      </c>
      <c r="I149" s="1"/>
      <c r="J149" s="1"/>
      <c r="K149" s="1"/>
      <c r="L149" s="1"/>
      <c r="M149" s="1"/>
      <c r="N149" s="1"/>
      <c r="O149" s="1"/>
      <c r="P149" s="1"/>
      <c r="Q149" s="1"/>
      <c r="R149" s="1"/>
      <c r="S149" s="1"/>
      <c r="T149" s="22" t="str">
        <f t="shared" ca="1" si="14"/>
        <v>208 &amp; 508</v>
      </c>
      <c r="U149" s="22">
        <f t="shared" ca="1" si="15"/>
        <v>208</v>
      </c>
      <c r="V149" s="22">
        <f t="shared" ca="1" si="16"/>
        <v>508</v>
      </c>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WZB149" s="1"/>
      <c r="WZC149" s="1"/>
      <c r="WZD149" s="1"/>
      <c r="WZE149" s="1"/>
      <c r="WZF149" s="1"/>
      <c r="WZG149" s="1"/>
      <c r="WZH149" s="1"/>
      <c r="WZI149" s="1"/>
      <c r="WZJ149" s="1"/>
      <c r="WZK149" s="1"/>
      <c r="WZL149" s="1"/>
      <c r="WZM149" s="1"/>
      <c r="WZN149" s="1"/>
      <c r="WZO149" s="1"/>
      <c r="WZP149" s="1"/>
      <c r="WZQ149" s="1"/>
      <c r="WZR149" s="1"/>
      <c r="WZS149" s="1"/>
      <c r="WZT149" s="1"/>
      <c r="WZU149" s="1"/>
      <c r="WZV149" s="1"/>
      <c r="WZW149" s="1"/>
      <c r="WZX149" s="1"/>
      <c r="WZY149" s="1"/>
      <c r="WZZ149" s="1"/>
      <c r="XAA149" s="1"/>
      <c r="XAB149" s="1"/>
      <c r="XAC149" s="1"/>
      <c r="XAD149" s="1"/>
      <c r="XAE149" s="1"/>
      <c r="XAF149" s="1"/>
      <c r="XAG149" s="1"/>
      <c r="XAH149" s="1"/>
      <c r="XAI149" s="1"/>
      <c r="XAJ149" s="1"/>
      <c r="XAK149" s="1"/>
      <c r="XAL149" s="1"/>
      <c r="XAM149" s="1"/>
      <c r="XAN149" s="1"/>
      <c r="XAO149" s="1"/>
      <c r="XAP149" s="1"/>
      <c r="XAQ149" s="1"/>
      <c r="XAR149" s="1"/>
      <c r="XAS149" s="1"/>
      <c r="XAT149" s="1"/>
      <c r="XAU149" s="1"/>
      <c r="XAV149" s="1"/>
      <c r="XAW149" s="1"/>
      <c r="XAX149" s="1"/>
      <c r="XAY149" s="1"/>
      <c r="XAZ149" s="1"/>
      <c r="XBA149" s="1"/>
      <c r="XBB149" s="1"/>
      <c r="XBC149" s="1"/>
      <c r="XBD149" s="1"/>
      <c r="XBE149" s="1"/>
      <c r="XBF149" s="1"/>
      <c r="XBG149" s="1"/>
      <c r="XBH149" s="1"/>
      <c r="XBI149" s="1"/>
      <c r="XBJ149" s="1"/>
      <c r="XBK149" s="1"/>
      <c r="XBL149" s="1"/>
      <c r="XBM149" s="1"/>
      <c r="XBN149" s="1"/>
      <c r="XBO149" s="1"/>
      <c r="XBP149" s="1"/>
      <c r="XBQ149" s="1"/>
      <c r="XBR149" s="1"/>
      <c r="XBS149" s="1"/>
      <c r="XBT149" s="1"/>
      <c r="XBU149" s="1"/>
      <c r="XBV149" s="1"/>
      <c r="XBW149" s="1"/>
      <c r="XBX149" s="1"/>
      <c r="XBY149" s="1"/>
      <c r="XBZ149" s="1"/>
      <c r="XCA149" s="1"/>
      <c r="XCB149" s="1"/>
      <c r="XCC149" s="1"/>
      <c r="XCD149" s="1"/>
      <c r="XCE149" s="1"/>
      <c r="XCF149" s="1"/>
      <c r="XCG149" s="1"/>
      <c r="XCH149" s="1"/>
      <c r="XCI149" s="1"/>
      <c r="XCJ149" s="1"/>
      <c r="XCK149" s="1"/>
      <c r="XCL149" s="1"/>
      <c r="XCM149" s="1"/>
      <c r="XCN149" s="1"/>
      <c r="XCO149" s="1"/>
      <c r="XCP149" s="1"/>
      <c r="XCQ149" s="1"/>
      <c r="XCR149" s="1"/>
      <c r="XCS149" s="1"/>
      <c r="XCT149" s="1"/>
      <c r="XCU149" s="1"/>
      <c r="XCV149" s="1"/>
      <c r="XCW149" s="1"/>
      <c r="XCX149" s="1"/>
      <c r="XCY149" s="1"/>
      <c r="XCZ149" s="1"/>
      <c r="XDA149" s="1"/>
      <c r="XDB149" s="1"/>
      <c r="XDC149" s="1"/>
      <c r="XDD149" s="1"/>
      <c r="XDE149" s="1"/>
      <c r="XDF149" s="1"/>
      <c r="XDG149" s="1"/>
      <c r="XDH149" s="1"/>
      <c r="XDI149" s="1"/>
      <c r="XDJ149" s="1"/>
      <c r="XDK149" s="1"/>
      <c r="XDL149" s="1"/>
      <c r="XDM149" s="1"/>
      <c r="XDN149" s="1"/>
      <c r="XDO149" s="1"/>
      <c r="XDP149" s="1"/>
      <c r="XDQ149" s="1"/>
      <c r="XDR149" s="1"/>
      <c r="XDS149" s="1"/>
      <c r="XDT149" s="1"/>
      <c r="XDU149" s="1"/>
      <c r="XDV149" s="1"/>
      <c r="XDW149" s="1"/>
      <c r="XDX149" s="1"/>
      <c r="XDY149" s="1"/>
      <c r="XDZ149" s="1"/>
      <c r="XEA149" s="1"/>
      <c r="XEB149" s="1"/>
      <c r="XEC149" s="1"/>
      <c r="XED149" s="1"/>
      <c r="XEE149" s="1"/>
      <c r="XEF149" s="1"/>
      <c r="XEG149" s="1"/>
      <c r="XEH149" s="1"/>
      <c r="XEI149" s="1"/>
      <c r="XEJ149" s="1"/>
      <c r="XEK149" s="1"/>
      <c r="XEL149" s="1"/>
      <c r="XEM149" s="1"/>
      <c r="XEN149" s="1"/>
      <c r="XEO149" s="1"/>
      <c r="XEP149" s="1"/>
      <c r="XEQ149" s="1"/>
      <c r="XER149" s="1"/>
      <c r="XES149" s="1"/>
      <c r="XET149" s="1"/>
      <c r="XEU149" s="1"/>
      <c r="XEV149" s="1"/>
      <c r="XEW149" s="1"/>
      <c r="XEX149" s="1"/>
      <c r="XEY149" s="1"/>
      <c r="XEZ149" s="1"/>
      <c r="XFA149" s="1"/>
      <c r="XFB149" s="1"/>
      <c r="XFC149" s="1"/>
    </row>
    <row r="150" spans="1:150 16226:16383" ht="20.5" x14ac:dyDescent="0.35">
      <c r="A150" s="119" t="s">
        <v>69</v>
      </c>
      <c r="B150" s="119"/>
      <c r="C150" s="119"/>
      <c r="D150" s="119"/>
      <c r="E150" s="119"/>
      <c r="F150" s="119"/>
      <c r="G150" s="119"/>
      <c r="H150" s="119"/>
    </row>
    <row r="151" spans="1:150 16226:16383" ht="20.5" x14ac:dyDescent="0.35">
      <c r="A151" s="68" t="s">
        <v>249</v>
      </c>
      <c r="B151" s="113" t="s">
        <v>306</v>
      </c>
      <c r="C151" s="113"/>
      <c r="D151" s="113"/>
      <c r="E151" s="113"/>
      <c r="F151" s="113"/>
      <c r="G151" s="113"/>
      <c r="H151" s="113"/>
    </row>
    <row r="152" spans="1:150 16226:16383" ht="20.5" hidden="1" x14ac:dyDescent="0.35">
      <c r="A152" s="68" t="s">
        <v>249</v>
      </c>
      <c r="B152" s="113" t="s">
        <v>250</v>
      </c>
      <c r="C152" s="113"/>
      <c r="D152" s="113"/>
      <c r="E152" s="113"/>
      <c r="F152" s="113"/>
      <c r="G152" s="113"/>
      <c r="H152" s="113"/>
    </row>
    <row r="153" spans="1:150 16226:16383" ht="20.5" hidden="1" x14ac:dyDescent="0.35">
      <c r="A153" s="68" t="s">
        <v>249</v>
      </c>
      <c r="B153" s="113" t="s">
        <v>251</v>
      </c>
      <c r="C153" s="113"/>
      <c r="D153" s="113"/>
      <c r="E153" s="113"/>
      <c r="F153" s="113"/>
      <c r="G153" s="113"/>
      <c r="H153" s="113"/>
    </row>
    <row r="154" spans="1:150 16226:16383" ht="20.5" x14ac:dyDescent="0.35">
      <c r="A154" s="68" t="s">
        <v>249</v>
      </c>
      <c r="B154" s="113" t="s">
        <v>252</v>
      </c>
      <c r="C154" s="113"/>
      <c r="D154" s="113"/>
      <c r="E154" s="113"/>
      <c r="F154" s="113"/>
      <c r="G154" s="113"/>
      <c r="H154" s="113"/>
    </row>
    <row r="155" spans="1:150 16226:16383" ht="20.5" x14ac:dyDescent="0.35">
      <c r="A155" s="68" t="s">
        <v>249</v>
      </c>
      <c r="B155" s="113" t="s">
        <v>253</v>
      </c>
      <c r="C155" s="113"/>
      <c r="D155" s="113"/>
      <c r="E155" s="113"/>
      <c r="F155" s="113"/>
      <c r="G155" s="113"/>
      <c r="H155" s="113"/>
    </row>
    <row r="156" spans="1:150 16226:16383" ht="20.5" x14ac:dyDescent="0.35">
      <c r="A156" s="68" t="s">
        <v>249</v>
      </c>
      <c r="B156" s="103" t="s">
        <v>290</v>
      </c>
      <c r="C156" s="103"/>
      <c r="D156" s="103"/>
      <c r="E156" s="103" t="s">
        <v>291</v>
      </c>
      <c r="F156" s="103"/>
      <c r="G156" s="103"/>
      <c r="H156" s="103"/>
    </row>
    <row r="157" spans="1:150 16226:16383" ht="20.5" x14ac:dyDescent="0.35">
      <c r="A157" s="68" t="s">
        <v>249</v>
      </c>
      <c r="B157" s="103" t="s">
        <v>301</v>
      </c>
      <c r="C157" s="103"/>
      <c r="D157" s="103"/>
      <c r="E157" s="103" t="s">
        <v>294</v>
      </c>
      <c r="F157" s="103"/>
      <c r="G157" s="103" t="s">
        <v>295</v>
      </c>
      <c r="H157" s="103"/>
    </row>
    <row r="158" spans="1:150 16226:16383" ht="20.5" x14ac:dyDescent="0.35">
      <c r="A158" s="68" t="s">
        <v>249</v>
      </c>
      <c r="B158" s="103" t="s">
        <v>292</v>
      </c>
      <c r="C158" s="103"/>
      <c r="D158" s="103"/>
      <c r="E158" s="69" t="s">
        <v>296</v>
      </c>
      <c r="F158" s="69" t="s">
        <v>297</v>
      </c>
      <c r="G158" s="103" t="s">
        <v>300</v>
      </c>
      <c r="H158" s="103"/>
    </row>
    <row r="159" spans="1:150 16226:16383" ht="41" x14ac:dyDescent="0.35">
      <c r="A159" s="68" t="s">
        <v>249</v>
      </c>
      <c r="B159" s="102" t="s">
        <v>293</v>
      </c>
      <c r="C159" s="102"/>
      <c r="D159" s="102"/>
      <c r="E159" s="69" t="s">
        <v>299</v>
      </c>
      <c r="F159" s="69" t="s">
        <v>298</v>
      </c>
      <c r="G159" s="102" t="s">
        <v>97</v>
      </c>
      <c r="H159" s="102"/>
    </row>
    <row r="160" spans="1:150 16226:16383" ht="20.5" x14ac:dyDescent="0.35">
      <c r="A160" s="68" t="s">
        <v>249</v>
      </c>
      <c r="B160" s="96" t="s">
        <v>263</v>
      </c>
      <c r="C160" s="96"/>
      <c r="D160" s="96"/>
      <c r="E160" s="96"/>
      <c r="F160" s="96"/>
      <c r="G160" s="96"/>
      <c r="H160" s="96"/>
    </row>
    <row r="161" spans="1:8" ht="24.75" hidden="1" customHeight="1" x14ac:dyDescent="0.35">
      <c r="A161" s="68" t="s">
        <v>249</v>
      </c>
      <c r="B161" s="114" t="s">
        <v>255</v>
      </c>
      <c r="C161" s="96"/>
      <c r="D161" s="96"/>
      <c r="E161" s="96"/>
      <c r="F161" s="96"/>
      <c r="G161" s="96"/>
      <c r="H161" s="96"/>
    </row>
    <row r="162" spans="1:8" ht="46.5" hidden="1" customHeight="1" x14ac:dyDescent="0.35">
      <c r="A162" s="68" t="s">
        <v>249</v>
      </c>
      <c r="B162" s="114" t="s">
        <v>254</v>
      </c>
      <c r="C162" s="96"/>
      <c r="D162" s="96"/>
      <c r="E162" s="96"/>
      <c r="F162" s="96"/>
      <c r="G162" s="96"/>
      <c r="H162" s="96"/>
    </row>
    <row r="163" spans="1:8" ht="20.5" x14ac:dyDescent="0.35">
      <c r="A163" s="125" t="s">
        <v>75</v>
      </c>
      <c r="B163" s="125"/>
      <c r="C163" s="125"/>
      <c r="D163" s="125"/>
      <c r="E163" s="125"/>
      <c r="F163" s="125"/>
      <c r="G163" s="125"/>
      <c r="H163" s="125"/>
    </row>
    <row r="164" spans="1:8" ht="20.5" x14ac:dyDescent="0.35">
      <c r="A164" s="98" t="s">
        <v>70</v>
      </c>
      <c r="B164" s="98"/>
      <c r="C164" s="98"/>
      <c r="D164" s="96" t="str">
        <f>C3</f>
        <v xml:space="preserve">Ashar Pulse (Tower 1 &amp; 2)
 </v>
      </c>
      <c r="E164" s="96"/>
      <c r="F164" s="96"/>
      <c r="G164" s="96"/>
      <c r="H164" s="96"/>
    </row>
    <row r="165" spans="1:8" ht="83.25" customHeight="1" x14ac:dyDescent="0.35">
      <c r="A165" s="98" t="s">
        <v>109</v>
      </c>
      <c r="B165" s="98"/>
      <c r="C165" s="98"/>
      <c r="D165" s="96" t="str">
        <f>C10</f>
        <v xml:space="preserve">Ashar Pulse, Survey No.106, Hissa No.15, Survey No.406, Hissa No.B/2, Survey No.390/A, Hissa No.390/B (Pt), Survey No.373,Survey No.406/A, Hissa No.B/3, near Runwal Regency, Majiwade Village Road, Sainath Nagar, Majiwade, Thane West, Thane, Thane - 400607. 
</v>
      </c>
      <c r="E165" s="96"/>
      <c r="F165" s="96"/>
      <c r="G165" s="96"/>
      <c r="H165" s="96"/>
    </row>
    <row r="166" spans="1:8" ht="20.25" customHeight="1" x14ac:dyDescent="0.35">
      <c r="A166" s="136" t="s">
        <v>117</v>
      </c>
      <c r="B166" s="136"/>
      <c r="C166" s="136"/>
      <c r="D166" s="137" t="str">
        <f>G3</f>
        <v>04/07/2025 @11:00 AM</v>
      </c>
      <c r="E166" s="126"/>
      <c r="F166" s="126"/>
      <c r="G166" s="126"/>
      <c r="H166" s="127"/>
    </row>
    <row r="167" spans="1:8" ht="20.5" x14ac:dyDescent="0.35">
      <c r="A167" s="10"/>
      <c r="B167" s="11"/>
      <c r="C167" s="11"/>
      <c r="D167" s="11"/>
      <c r="E167" s="11"/>
      <c r="F167" s="11"/>
      <c r="G167" s="11"/>
      <c r="H167" s="7"/>
    </row>
    <row r="168" spans="1:8" ht="20.5" x14ac:dyDescent="0.35">
      <c r="A168" s="12"/>
      <c r="B168" s="169"/>
      <c r="C168" s="169"/>
      <c r="D168" s="169"/>
      <c r="E168" s="169"/>
      <c r="F168" s="169"/>
      <c r="G168" s="169"/>
      <c r="H168" s="8"/>
    </row>
    <row r="169" spans="1:8" ht="20.5" x14ac:dyDescent="0.35">
      <c r="A169" s="12"/>
      <c r="B169" s="169"/>
      <c r="C169" s="169"/>
      <c r="D169" s="169"/>
      <c r="E169" s="169"/>
      <c r="F169" s="169"/>
      <c r="G169" s="169"/>
      <c r="H169" s="8"/>
    </row>
    <row r="170" spans="1:8" ht="20.5" x14ac:dyDescent="0.35">
      <c r="A170" s="12"/>
      <c r="B170" s="169"/>
      <c r="C170" s="169"/>
      <c r="D170" s="169"/>
      <c r="E170" s="169"/>
      <c r="F170" s="169"/>
      <c r="G170" s="169"/>
      <c r="H170" s="8"/>
    </row>
    <row r="171" spans="1:8" ht="20.5" x14ac:dyDescent="0.35">
      <c r="A171" s="12"/>
      <c r="B171" s="169"/>
      <c r="C171" s="169"/>
      <c r="D171" s="169"/>
      <c r="E171" s="169"/>
      <c r="F171" s="169"/>
      <c r="G171" s="169"/>
      <c r="H171" s="8"/>
    </row>
    <row r="172" spans="1:8" ht="20.5" x14ac:dyDescent="0.35">
      <c r="A172" s="12"/>
      <c r="B172" s="169"/>
      <c r="C172" s="169"/>
      <c r="D172" s="169"/>
      <c r="E172" s="169"/>
      <c r="F172" s="169"/>
      <c r="G172" s="169"/>
      <c r="H172" s="8"/>
    </row>
    <row r="173" spans="1:8" ht="20.5" x14ac:dyDescent="0.35">
      <c r="A173" s="12"/>
      <c r="B173" s="169"/>
      <c r="C173" s="169"/>
      <c r="D173" s="169"/>
      <c r="E173" s="169"/>
      <c r="F173" s="169"/>
      <c r="G173" s="169"/>
      <c r="H173" s="8"/>
    </row>
    <row r="174" spans="1:8" ht="20.5" x14ac:dyDescent="0.35">
      <c r="A174" s="12"/>
      <c r="B174" s="169"/>
      <c r="C174" s="169"/>
      <c r="D174" s="169"/>
      <c r="E174" s="169"/>
      <c r="F174" s="169"/>
      <c r="G174" s="169"/>
      <c r="H174" s="8"/>
    </row>
    <row r="175" spans="1:8" ht="20.5" x14ac:dyDescent="0.35">
      <c r="A175" s="12"/>
      <c r="B175" s="169"/>
      <c r="C175" s="169"/>
      <c r="D175" s="169"/>
      <c r="E175" s="169"/>
      <c r="F175" s="169"/>
      <c r="G175" s="169"/>
      <c r="H175" s="8"/>
    </row>
    <row r="176" spans="1:8" ht="20.5" x14ac:dyDescent="0.35">
      <c r="A176" s="12"/>
      <c r="B176" s="169"/>
      <c r="C176" s="169"/>
      <c r="D176" s="169"/>
      <c r="E176" s="169"/>
      <c r="F176" s="169"/>
      <c r="G176" s="169"/>
      <c r="H176" s="8"/>
    </row>
    <row r="177" spans="1:8" ht="20.5" x14ac:dyDescent="0.35">
      <c r="A177" s="12"/>
      <c r="B177" s="169"/>
      <c r="C177" s="169"/>
      <c r="D177" s="169"/>
      <c r="E177" s="169"/>
      <c r="F177" s="169"/>
      <c r="G177" s="169"/>
      <c r="H177" s="8"/>
    </row>
    <row r="178" spans="1:8" ht="20.5" x14ac:dyDescent="0.35">
      <c r="A178" s="12"/>
      <c r="B178" s="169"/>
      <c r="C178" s="169"/>
      <c r="D178" s="169"/>
      <c r="E178" s="169"/>
      <c r="F178" s="169"/>
      <c r="G178" s="169"/>
      <c r="H178" s="8"/>
    </row>
    <row r="179" spans="1:8" ht="20.5" x14ac:dyDescent="0.35">
      <c r="A179" s="12"/>
      <c r="B179" s="169"/>
      <c r="C179" s="169"/>
      <c r="D179" s="169"/>
      <c r="E179" s="169"/>
      <c r="F179" s="169"/>
      <c r="G179" s="169"/>
      <c r="H179" s="8"/>
    </row>
    <row r="180" spans="1:8" ht="20.5" x14ac:dyDescent="0.35">
      <c r="A180" s="12"/>
      <c r="B180" s="169"/>
      <c r="C180" s="169"/>
      <c r="D180" s="169"/>
      <c r="E180" s="169"/>
      <c r="F180" s="169"/>
      <c r="G180" s="169"/>
      <c r="H180" s="8"/>
    </row>
    <row r="181" spans="1:8" ht="20.5" x14ac:dyDescent="0.35">
      <c r="A181" s="12"/>
      <c r="B181" s="169"/>
      <c r="C181" s="169"/>
      <c r="D181" s="169"/>
      <c r="E181" s="169"/>
      <c r="F181" s="169"/>
      <c r="G181" s="169"/>
      <c r="H181" s="8"/>
    </row>
    <row r="182" spans="1:8" ht="20.5" x14ac:dyDescent="0.35">
      <c r="A182" s="12"/>
      <c r="B182" s="169"/>
      <c r="C182" s="169"/>
      <c r="D182" s="169"/>
      <c r="E182" s="169"/>
      <c r="F182" s="169"/>
      <c r="G182" s="169"/>
      <c r="H182" s="8"/>
    </row>
    <row r="183" spans="1:8" ht="20.5" x14ac:dyDescent="0.35">
      <c r="A183" s="12"/>
      <c r="B183" s="169"/>
      <c r="C183" s="169"/>
      <c r="D183" s="169"/>
      <c r="E183" s="169"/>
      <c r="F183" s="169"/>
      <c r="G183" s="169"/>
      <c r="H183" s="8"/>
    </row>
    <row r="184" spans="1:8" ht="20.5" x14ac:dyDescent="0.35">
      <c r="A184" s="12"/>
      <c r="B184" s="169"/>
      <c r="C184" s="169"/>
      <c r="D184" s="169"/>
      <c r="E184" s="169"/>
      <c r="F184" s="169"/>
      <c r="G184" s="169"/>
      <c r="H184" s="8"/>
    </row>
    <row r="185" spans="1:8" ht="20.5" x14ac:dyDescent="0.35">
      <c r="A185" s="12"/>
      <c r="B185" s="169"/>
      <c r="C185" s="169"/>
      <c r="D185" s="169"/>
      <c r="E185" s="169"/>
      <c r="F185" s="169"/>
      <c r="G185" s="169"/>
      <c r="H185" s="8"/>
    </row>
    <row r="186" spans="1:8" ht="20.5" x14ac:dyDescent="0.35">
      <c r="A186" s="12"/>
      <c r="B186" s="169"/>
      <c r="C186" s="169"/>
      <c r="D186" s="169"/>
      <c r="E186" s="169"/>
      <c r="F186" s="169"/>
      <c r="G186" s="169"/>
      <c r="H186" s="8"/>
    </row>
    <row r="187" spans="1:8" ht="20.5" x14ac:dyDescent="0.35">
      <c r="A187" s="12"/>
      <c r="B187" s="169"/>
      <c r="C187" s="169"/>
      <c r="D187" s="169"/>
      <c r="E187" s="169"/>
      <c r="F187" s="169"/>
      <c r="G187" s="169"/>
      <c r="H187" s="8"/>
    </row>
    <row r="188" spans="1:8" ht="20.5" x14ac:dyDescent="0.35">
      <c r="A188" s="12"/>
      <c r="B188" s="169"/>
      <c r="C188" s="169"/>
      <c r="D188" s="169"/>
      <c r="E188" s="169"/>
      <c r="F188" s="169"/>
      <c r="G188" s="169"/>
      <c r="H188" s="8"/>
    </row>
    <row r="189" spans="1:8" ht="20.5" x14ac:dyDescent="0.35">
      <c r="A189" s="12"/>
      <c r="B189" s="169"/>
      <c r="C189" s="169"/>
      <c r="D189" s="169"/>
      <c r="E189" s="169"/>
      <c r="F189" s="169"/>
      <c r="G189" s="169"/>
      <c r="H189" s="8"/>
    </row>
    <row r="190" spans="1:8" ht="20.5" x14ac:dyDescent="0.35">
      <c r="A190" s="12"/>
      <c r="B190" s="169"/>
      <c r="C190" s="169"/>
      <c r="D190" s="169"/>
      <c r="E190" s="169"/>
      <c r="F190" s="169"/>
      <c r="G190" s="169"/>
      <c r="H190" s="8"/>
    </row>
    <row r="191" spans="1:8" ht="20.5" x14ac:dyDescent="0.35">
      <c r="A191" s="12"/>
      <c r="B191" s="169"/>
      <c r="C191" s="169"/>
      <c r="D191" s="169"/>
      <c r="E191" s="169"/>
      <c r="F191" s="169"/>
      <c r="G191" s="169"/>
      <c r="H191" s="8"/>
    </row>
    <row r="192" spans="1:8" ht="20.5" x14ac:dyDescent="0.35">
      <c r="A192" s="12"/>
      <c r="B192" s="169"/>
      <c r="C192" s="169"/>
      <c r="D192" s="169"/>
      <c r="E192" s="169"/>
      <c r="F192" s="169"/>
      <c r="G192" s="169"/>
      <c r="H192" s="8"/>
    </row>
    <row r="193" spans="1:8" ht="20.5" x14ac:dyDescent="0.35">
      <c r="A193" s="12"/>
      <c r="B193" s="169"/>
      <c r="C193" s="169"/>
      <c r="D193" s="169"/>
      <c r="E193" s="169"/>
      <c r="F193" s="169"/>
      <c r="G193" s="169"/>
      <c r="H193" s="8"/>
    </row>
    <row r="194" spans="1:8" ht="20.5" x14ac:dyDescent="0.35">
      <c r="A194" s="12"/>
      <c r="B194" s="169"/>
      <c r="C194" s="169"/>
      <c r="D194" s="169"/>
      <c r="E194" s="169"/>
      <c r="F194" s="169"/>
      <c r="G194" s="169"/>
      <c r="H194" s="8"/>
    </row>
    <row r="195" spans="1:8" ht="20.5" x14ac:dyDescent="0.35">
      <c r="A195" s="12"/>
      <c r="B195" s="169"/>
      <c r="C195" s="169"/>
      <c r="D195" s="169"/>
      <c r="E195" s="169"/>
      <c r="F195" s="169"/>
      <c r="G195" s="169"/>
      <c r="H195" s="8"/>
    </row>
    <row r="196" spans="1:8" ht="20.5" x14ac:dyDescent="0.35">
      <c r="A196" s="12"/>
      <c r="B196" s="169"/>
      <c r="C196" s="169"/>
      <c r="D196" s="169"/>
      <c r="E196" s="169"/>
      <c r="F196" s="169"/>
      <c r="G196" s="169"/>
      <c r="H196" s="8"/>
    </row>
    <row r="197" spans="1:8" ht="20.5" x14ac:dyDescent="0.35">
      <c r="A197" s="12"/>
      <c r="B197" s="169"/>
      <c r="C197" s="169"/>
      <c r="D197" s="169"/>
      <c r="E197" s="169"/>
      <c r="F197" s="169"/>
      <c r="G197" s="169"/>
      <c r="H197" s="8"/>
    </row>
    <row r="198" spans="1:8" ht="20.5" hidden="1" x14ac:dyDescent="0.35">
      <c r="A198" s="12"/>
      <c r="B198" s="169"/>
      <c r="C198" s="169"/>
      <c r="D198" s="169"/>
      <c r="E198" s="169"/>
      <c r="F198" s="169"/>
      <c r="G198" s="169"/>
      <c r="H198" s="8"/>
    </row>
    <row r="199" spans="1:8" ht="20.5" hidden="1" x14ac:dyDescent="0.35">
      <c r="A199" s="12"/>
      <c r="B199" s="169"/>
      <c r="C199" s="169"/>
      <c r="D199" s="169"/>
      <c r="E199" s="169"/>
      <c r="F199" s="169"/>
      <c r="G199" s="169"/>
      <c r="H199" s="8"/>
    </row>
    <row r="200" spans="1:8" ht="20.5" hidden="1" x14ac:dyDescent="0.35">
      <c r="A200" s="12"/>
      <c r="B200" s="169"/>
      <c r="C200" s="169"/>
      <c r="D200" s="169"/>
      <c r="E200" s="169"/>
      <c r="F200" s="169"/>
      <c r="G200" s="169"/>
      <c r="H200" s="8"/>
    </row>
    <row r="201" spans="1:8" ht="20.5" hidden="1" x14ac:dyDescent="0.35">
      <c r="A201" s="12"/>
      <c r="B201" s="169"/>
      <c r="C201" s="169"/>
      <c r="D201" s="169"/>
      <c r="E201" s="169"/>
      <c r="F201" s="169"/>
      <c r="G201" s="169"/>
      <c r="H201" s="8"/>
    </row>
    <row r="202" spans="1:8" ht="20.5" hidden="1" x14ac:dyDescent="0.35">
      <c r="A202" s="12"/>
      <c r="B202" s="169"/>
      <c r="C202" s="169"/>
      <c r="D202" s="169"/>
      <c r="E202" s="169"/>
      <c r="F202" s="169"/>
      <c r="G202" s="169"/>
      <c r="H202" s="8"/>
    </row>
    <row r="203" spans="1:8" ht="20.5" hidden="1" x14ac:dyDescent="0.35">
      <c r="A203" s="12"/>
      <c r="B203" s="169"/>
      <c r="C203" s="169"/>
      <c r="D203" s="169"/>
      <c r="E203" s="169"/>
      <c r="F203" s="169"/>
      <c r="G203" s="169"/>
      <c r="H203" s="8"/>
    </row>
    <row r="204" spans="1:8" ht="20.5" hidden="1" x14ac:dyDescent="0.35">
      <c r="A204" s="12"/>
      <c r="B204" s="169"/>
      <c r="C204" s="169"/>
      <c r="D204" s="169"/>
      <c r="E204" s="169"/>
      <c r="F204" s="169"/>
      <c r="G204" s="169"/>
      <c r="H204" s="8"/>
    </row>
    <row r="205" spans="1:8" ht="20.5" hidden="1" x14ac:dyDescent="0.35">
      <c r="A205" s="12"/>
      <c r="B205" s="169"/>
      <c r="C205" s="169"/>
      <c r="D205" s="169"/>
      <c r="E205" s="169"/>
      <c r="F205" s="169"/>
      <c r="G205" s="169"/>
      <c r="H205" s="8"/>
    </row>
    <row r="206" spans="1:8" ht="20.5" hidden="1" x14ac:dyDescent="0.35">
      <c r="A206" s="12"/>
      <c r="B206" s="169"/>
      <c r="C206" s="169"/>
      <c r="D206" s="169"/>
      <c r="E206" s="169"/>
      <c r="F206" s="169"/>
      <c r="G206" s="169"/>
      <c r="H206" s="8"/>
    </row>
    <row r="207" spans="1:8" ht="20.5" hidden="1" x14ac:dyDescent="0.35">
      <c r="A207" s="12"/>
      <c r="B207" s="169"/>
      <c r="C207" s="169"/>
      <c r="D207" s="169"/>
      <c r="E207" s="169"/>
      <c r="F207" s="169"/>
      <c r="G207" s="169"/>
      <c r="H207" s="8"/>
    </row>
    <row r="208" spans="1:8" ht="20.5" x14ac:dyDescent="0.35">
      <c r="A208" s="13"/>
      <c r="B208" s="14"/>
      <c r="C208" s="14"/>
      <c r="D208" s="14"/>
      <c r="E208" s="14"/>
      <c r="F208" s="14"/>
      <c r="G208" s="14"/>
      <c r="H208" s="9"/>
    </row>
    <row r="209" spans="1:8" ht="20.5" x14ac:dyDescent="0.35">
      <c r="A209" s="119" t="s">
        <v>171</v>
      </c>
      <c r="B209" s="119"/>
      <c r="C209" s="119"/>
      <c r="D209" s="119"/>
      <c r="E209" s="119"/>
      <c r="F209" s="119"/>
      <c r="G209" s="119"/>
      <c r="H209" s="119"/>
    </row>
    <row r="210" spans="1:8" ht="20.5" x14ac:dyDescent="0.35">
      <c r="A210" s="10"/>
      <c r="B210" s="11"/>
      <c r="C210" s="11"/>
      <c r="D210" s="11"/>
      <c r="E210" s="11"/>
      <c r="F210" s="11"/>
      <c r="G210" s="11"/>
      <c r="H210" s="7"/>
    </row>
    <row r="211" spans="1:8" ht="20.5" x14ac:dyDescent="0.35">
      <c r="A211" s="12"/>
      <c r="B211" s="169"/>
      <c r="C211" s="169"/>
      <c r="D211" s="169"/>
      <c r="E211" s="169"/>
      <c r="F211" s="169"/>
      <c r="G211" s="169"/>
      <c r="H211" s="8"/>
    </row>
    <row r="212" spans="1:8" ht="20.5" x14ac:dyDescent="0.35">
      <c r="A212" s="12"/>
      <c r="B212" s="169"/>
      <c r="C212" s="169"/>
      <c r="D212" s="169"/>
      <c r="E212" s="169"/>
      <c r="F212" s="169"/>
      <c r="G212" s="169"/>
      <c r="H212" s="8"/>
    </row>
    <row r="213" spans="1:8" ht="20.5" x14ac:dyDescent="0.35">
      <c r="A213" s="12"/>
      <c r="B213" s="169"/>
      <c r="C213" s="169"/>
      <c r="D213" s="169"/>
      <c r="E213" s="169"/>
      <c r="F213" s="169"/>
      <c r="G213" s="169"/>
      <c r="H213" s="8"/>
    </row>
    <row r="214" spans="1:8" ht="20.5" x14ac:dyDescent="0.35">
      <c r="A214" s="12"/>
      <c r="B214" s="169"/>
      <c r="C214" s="169"/>
      <c r="D214" s="169"/>
      <c r="E214" s="169"/>
      <c r="F214" s="169"/>
      <c r="G214" s="169"/>
      <c r="H214" s="8"/>
    </row>
    <row r="215" spans="1:8" ht="20.5" x14ac:dyDescent="0.35">
      <c r="A215" s="12"/>
      <c r="B215" s="169"/>
      <c r="C215" s="169"/>
      <c r="D215" s="169"/>
      <c r="E215" s="169"/>
      <c r="F215" s="169"/>
      <c r="G215" s="169"/>
      <c r="H215" s="8"/>
    </row>
    <row r="216" spans="1:8" ht="20.5" x14ac:dyDescent="0.35">
      <c r="A216" s="12"/>
      <c r="B216" s="169"/>
      <c r="C216" s="169"/>
      <c r="D216" s="169"/>
      <c r="E216" s="169"/>
      <c r="F216" s="169"/>
      <c r="G216" s="169"/>
      <c r="H216" s="8"/>
    </row>
    <row r="217" spans="1:8" ht="20.5" x14ac:dyDescent="0.35">
      <c r="A217" s="12"/>
      <c r="B217" s="169"/>
      <c r="C217" s="169"/>
      <c r="D217" s="169"/>
      <c r="E217" s="169"/>
      <c r="F217" s="169"/>
      <c r="G217" s="169"/>
      <c r="H217" s="8"/>
    </row>
    <row r="218" spans="1:8" ht="20.5" x14ac:dyDescent="0.35">
      <c r="A218" s="12"/>
      <c r="B218" s="169"/>
      <c r="C218" s="169"/>
      <c r="D218" s="169"/>
      <c r="E218" s="169"/>
      <c r="F218" s="169"/>
      <c r="G218" s="169"/>
      <c r="H218" s="8"/>
    </row>
    <row r="219" spans="1:8" ht="20.5" x14ac:dyDescent="0.35">
      <c r="A219" s="12"/>
      <c r="B219" s="169"/>
      <c r="C219" s="169"/>
      <c r="D219" s="169"/>
      <c r="E219" s="169"/>
      <c r="F219" s="169"/>
      <c r="G219" s="169"/>
      <c r="H219" s="8"/>
    </row>
    <row r="220" spans="1:8" ht="20.5" x14ac:dyDescent="0.35">
      <c r="A220" s="12"/>
      <c r="B220" s="169"/>
      <c r="C220" s="169"/>
      <c r="D220" s="169"/>
      <c r="E220" s="169"/>
      <c r="F220" s="169"/>
      <c r="G220" s="169"/>
      <c r="H220" s="8"/>
    </row>
    <row r="221" spans="1:8" ht="20.5" x14ac:dyDescent="0.35">
      <c r="A221" s="12"/>
      <c r="B221" s="169"/>
      <c r="C221" s="169"/>
      <c r="D221" s="169"/>
      <c r="E221" s="169"/>
      <c r="F221" s="169"/>
      <c r="G221" s="169"/>
      <c r="H221" s="8"/>
    </row>
    <row r="222" spans="1:8" ht="20.5" x14ac:dyDescent="0.35">
      <c r="A222" s="12"/>
      <c r="B222" s="169"/>
      <c r="C222" s="169"/>
      <c r="D222" s="169"/>
      <c r="E222" s="169"/>
      <c r="F222" s="169"/>
      <c r="G222" s="169"/>
      <c r="H222" s="8"/>
    </row>
    <row r="223" spans="1:8" ht="20.5" x14ac:dyDescent="0.35">
      <c r="A223" s="12"/>
      <c r="B223" s="169"/>
      <c r="C223" s="169"/>
      <c r="D223" s="169"/>
      <c r="E223" s="169"/>
      <c r="F223" s="169"/>
      <c r="G223" s="169"/>
      <c r="H223" s="8"/>
    </row>
    <row r="224" spans="1:8" ht="20.5" x14ac:dyDescent="0.35">
      <c r="A224" s="12"/>
      <c r="B224" s="169"/>
      <c r="C224" s="169"/>
      <c r="D224" s="169"/>
      <c r="E224" s="169"/>
      <c r="F224" s="169"/>
      <c r="G224" s="169"/>
      <c r="H224" s="8"/>
    </row>
    <row r="225" spans="1:8" ht="20.5" x14ac:dyDescent="0.35">
      <c r="A225" s="12"/>
      <c r="B225" s="169"/>
      <c r="C225" s="169"/>
      <c r="D225" s="169"/>
      <c r="E225" s="169"/>
      <c r="F225" s="169"/>
      <c r="G225" s="169"/>
      <c r="H225" s="8"/>
    </row>
    <row r="226" spans="1:8" ht="20.5" x14ac:dyDescent="0.35">
      <c r="A226" s="12"/>
      <c r="B226" s="169"/>
      <c r="C226" s="169"/>
      <c r="D226" s="169"/>
      <c r="E226" s="169"/>
      <c r="F226" s="169"/>
      <c r="G226" s="169"/>
      <c r="H226" s="8"/>
    </row>
    <row r="227" spans="1:8" ht="20.5" x14ac:dyDescent="0.35">
      <c r="A227" s="12"/>
      <c r="B227" s="169"/>
      <c r="C227" s="169"/>
      <c r="D227" s="169"/>
      <c r="E227" s="169"/>
      <c r="F227" s="169"/>
      <c r="G227" s="169"/>
      <c r="H227" s="8"/>
    </row>
    <row r="228" spans="1:8" ht="20.5" x14ac:dyDescent="0.35">
      <c r="A228" s="12"/>
      <c r="B228" s="169"/>
      <c r="C228" s="169"/>
      <c r="D228" s="169"/>
      <c r="E228" s="169"/>
      <c r="F228" s="169"/>
      <c r="G228" s="169"/>
      <c r="H228" s="8"/>
    </row>
    <row r="229" spans="1:8" ht="20.5" x14ac:dyDescent="0.35">
      <c r="A229" s="12"/>
      <c r="B229" s="169"/>
      <c r="C229" s="169"/>
      <c r="D229" s="169"/>
      <c r="E229" s="169"/>
      <c r="F229" s="169"/>
      <c r="G229" s="169"/>
      <c r="H229" s="8"/>
    </row>
    <row r="230" spans="1:8" ht="20.5" x14ac:dyDescent="0.35">
      <c r="A230" s="12"/>
      <c r="B230" s="169"/>
      <c r="C230" s="169"/>
      <c r="D230" s="169"/>
      <c r="E230" s="169"/>
      <c r="F230" s="169"/>
      <c r="G230" s="169"/>
      <c r="H230" s="8"/>
    </row>
    <row r="231" spans="1:8" ht="20.5" x14ac:dyDescent="0.35">
      <c r="A231" s="12"/>
      <c r="B231" s="169"/>
      <c r="C231" s="169"/>
      <c r="D231" s="169"/>
      <c r="E231" s="169"/>
      <c r="F231" s="169"/>
      <c r="G231" s="169"/>
      <c r="H231" s="8"/>
    </row>
    <row r="232" spans="1:8" ht="20.5" x14ac:dyDescent="0.35">
      <c r="A232" s="12"/>
      <c r="B232" s="169"/>
      <c r="C232" s="169"/>
      <c r="D232" s="169"/>
      <c r="E232" s="169"/>
      <c r="F232" s="169"/>
      <c r="G232" s="169"/>
      <c r="H232" s="8"/>
    </row>
    <row r="233" spans="1:8" ht="20.5" x14ac:dyDescent="0.35">
      <c r="A233" s="12"/>
      <c r="B233" s="169"/>
      <c r="C233" s="169"/>
      <c r="D233" s="169"/>
      <c r="E233" s="169"/>
      <c r="F233" s="169"/>
      <c r="G233" s="169"/>
      <c r="H233" s="8"/>
    </row>
    <row r="234" spans="1:8" ht="20.5" x14ac:dyDescent="0.35">
      <c r="A234" s="12"/>
      <c r="B234" s="169"/>
      <c r="C234" s="169"/>
      <c r="D234" s="169"/>
      <c r="E234" s="169"/>
      <c r="F234" s="169"/>
      <c r="G234" s="169"/>
      <c r="H234" s="8"/>
    </row>
    <row r="235" spans="1:8" ht="20.5" x14ac:dyDescent="0.35">
      <c r="A235" s="12"/>
      <c r="B235" s="169"/>
      <c r="C235" s="169"/>
      <c r="D235" s="169"/>
      <c r="E235" s="169"/>
      <c r="F235" s="169"/>
      <c r="G235" s="169"/>
      <c r="H235" s="8"/>
    </row>
    <row r="236" spans="1:8" ht="20.5" x14ac:dyDescent="0.35">
      <c r="A236" s="12"/>
      <c r="B236" s="169"/>
      <c r="C236" s="169"/>
      <c r="D236" s="169"/>
      <c r="E236" s="169"/>
      <c r="F236" s="169"/>
      <c r="G236" s="169"/>
      <c r="H236" s="8"/>
    </row>
    <row r="237" spans="1:8" ht="20.5" x14ac:dyDescent="0.35">
      <c r="A237" s="12"/>
      <c r="B237" s="169"/>
      <c r="C237" s="169"/>
      <c r="D237" s="169"/>
      <c r="E237" s="169"/>
      <c r="F237" s="169"/>
      <c r="G237" s="169"/>
      <c r="H237" s="8"/>
    </row>
    <row r="238" spans="1:8" ht="20.5" x14ac:dyDescent="0.35">
      <c r="A238" s="12"/>
      <c r="B238" s="169"/>
      <c r="C238" s="169"/>
      <c r="D238" s="169"/>
      <c r="E238" s="169"/>
      <c r="F238" s="169"/>
      <c r="G238" s="169"/>
      <c r="H238" s="8"/>
    </row>
    <row r="239" spans="1:8" ht="20.5" x14ac:dyDescent="0.35">
      <c r="A239" s="12"/>
      <c r="B239" s="169"/>
      <c r="C239" s="169"/>
      <c r="D239" s="169"/>
      <c r="E239" s="169"/>
      <c r="F239" s="169"/>
      <c r="G239" s="169"/>
      <c r="H239" s="8"/>
    </row>
    <row r="240" spans="1:8" ht="20.5" x14ac:dyDescent="0.35">
      <c r="A240" s="12"/>
      <c r="B240" s="169"/>
      <c r="C240" s="169"/>
      <c r="D240" s="169"/>
      <c r="E240" s="169"/>
      <c r="F240" s="169"/>
      <c r="G240" s="169"/>
      <c r="H240" s="8"/>
    </row>
    <row r="241" spans="1:8" ht="20.5" x14ac:dyDescent="0.35">
      <c r="A241" s="12"/>
      <c r="B241" s="169"/>
      <c r="C241" s="169"/>
      <c r="D241" s="169"/>
      <c r="E241" s="169"/>
      <c r="F241" s="169"/>
      <c r="G241" s="169"/>
      <c r="H241" s="8"/>
    </row>
    <row r="242" spans="1:8" ht="20.5" hidden="1" x14ac:dyDescent="0.35">
      <c r="A242" s="12"/>
      <c r="B242" s="169"/>
      <c r="C242" s="169"/>
      <c r="D242" s="169"/>
      <c r="E242" s="169"/>
      <c r="F242" s="169"/>
      <c r="G242" s="169"/>
      <c r="H242" s="8"/>
    </row>
    <row r="243" spans="1:8" ht="20.5" hidden="1" x14ac:dyDescent="0.35">
      <c r="A243" s="12"/>
      <c r="B243" s="169"/>
      <c r="C243" s="169"/>
      <c r="D243" s="169"/>
      <c r="E243" s="169"/>
      <c r="F243" s="169"/>
      <c r="G243" s="169"/>
      <c r="H243" s="8"/>
    </row>
    <row r="244" spans="1:8" ht="20.5" hidden="1" x14ac:dyDescent="0.35">
      <c r="A244" s="12"/>
      <c r="B244" s="169"/>
      <c r="C244" s="169"/>
      <c r="D244" s="169"/>
      <c r="E244" s="169"/>
      <c r="F244" s="169"/>
      <c r="G244" s="169"/>
      <c r="H244" s="8"/>
    </row>
    <row r="245" spans="1:8" ht="20.5" hidden="1" x14ac:dyDescent="0.35">
      <c r="A245" s="12"/>
      <c r="B245" s="169"/>
      <c r="C245" s="169"/>
      <c r="D245" s="169"/>
      <c r="E245" s="169"/>
      <c r="F245" s="169"/>
      <c r="G245" s="169"/>
      <c r="H245" s="8"/>
    </row>
    <row r="246" spans="1:8" ht="20.5" hidden="1" x14ac:dyDescent="0.35">
      <c r="A246" s="12"/>
      <c r="B246" s="169"/>
      <c r="C246" s="169"/>
      <c r="D246" s="169"/>
      <c r="E246" s="169"/>
      <c r="F246" s="169"/>
      <c r="G246" s="169"/>
      <c r="H246" s="8"/>
    </row>
    <row r="247" spans="1:8" ht="20.5" hidden="1" x14ac:dyDescent="0.35">
      <c r="A247" s="12"/>
      <c r="B247" s="169"/>
      <c r="C247" s="169"/>
      <c r="D247" s="169"/>
      <c r="E247" s="169"/>
      <c r="F247" s="169"/>
      <c r="G247" s="169"/>
      <c r="H247" s="8"/>
    </row>
    <row r="248" spans="1:8" ht="20.5" hidden="1" x14ac:dyDescent="0.35">
      <c r="A248" s="12"/>
      <c r="B248" s="169"/>
      <c r="C248" s="169"/>
      <c r="D248" s="169"/>
      <c r="E248" s="169"/>
      <c r="F248" s="169"/>
      <c r="G248" s="169"/>
      <c r="H248" s="8"/>
    </row>
    <row r="249" spans="1:8" ht="20.5" hidden="1" x14ac:dyDescent="0.35">
      <c r="A249" s="12"/>
      <c r="B249" s="169"/>
      <c r="C249" s="169"/>
      <c r="D249" s="169"/>
      <c r="E249" s="169"/>
      <c r="F249" s="169"/>
      <c r="G249" s="169"/>
      <c r="H249" s="8"/>
    </row>
    <row r="250" spans="1:8" ht="20.5" hidden="1" x14ac:dyDescent="0.35">
      <c r="A250" s="12"/>
      <c r="B250" s="169"/>
      <c r="C250" s="169"/>
      <c r="D250" s="169"/>
      <c r="E250" s="169"/>
      <c r="F250" s="169"/>
      <c r="G250" s="169"/>
      <c r="H250" s="8"/>
    </row>
    <row r="251" spans="1:8" ht="20.5" hidden="1" x14ac:dyDescent="0.35">
      <c r="A251" s="12"/>
      <c r="B251" s="169"/>
      <c r="C251" s="169"/>
      <c r="D251" s="169"/>
      <c r="E251" s="169"/>
      <c r="F251" s="169"/>
      <c r="G251" s="169"/>
      <c r="H251" s="8"/>
    </row>
    <row r="252" spans="1:8" ht="20.5" hidden="1" x14ac:dyDescent="0.35">
      <c r="A252" s="12"/>
      <c r="B252" s="169"/>
      <c r="C252" s="169"/>
      <c r="D252" s="169"/>
      <c r="E252" s="169"/>
      <c r="F252" s="169"/>
      <c r="G252" s="169"/>
      <c r="H252" s="8"/>
    </row>
    <row r="253" spans="1:8" ht="20.5" hidden="1" x14ac:dyDescent="0.35">
      <c r="A253" s="12"/>
      <c r="B253" s="169"/>
      <c r="C253" s="169"/>
      <c r="D253" s="169"/>
      <c r="E253" s="169"/>
      <c r="F253" s="169"/>
      <c r="G253" s="169"/>
      <c r="H253" s="8"/>
    </row>
    <row r="254" spans="1:8" ht="20.5" hidden="1" x14ac:dyDescent="0.35">
      <c r="A254" s="12"/>
      <c r="B254" s="169"/>
      <c r="C254" s="169"/>
      <c r="D254" s="169"/>
      <c r="E254" s="169"/>
      <c r="F254" s="169"/>
      <c r="G254" s="169"/>
      <c r="H254" s="8"/>
    </row>
    <row r="255" spans="1:8" ht="20.5" hidden="1" x14ac:dyDescent="0.35">
      <c r="A255" s="12"/>
      <c r="B255" s="169"/>
      <c r="C255" s="169"/>
      <c r="D255" s="169"/>
      <c r="E255" s="169"/>
      <c r="F255" s="169"/>
      <c r="G255" s="169"/>
      <c r="H255" s="8"/>
    </row>
    <row r="256" spans="1:8" ht="20.5" hidden="1" x14ac:dyDescent="0.35">
      <c r="A256" s="12"/>
      <c r="B256" s="169"/>
      <c r="C256" s="169"/>
      <c r="D256" s="169"/>
      <c r="E256" s="169"/>
      <c r="F256" s="169"/>
      <c r="G256" s="169"/>
      <c r="H256" s="8"/>
    </row>
    <row r="257" spans="1:8" ht="20.5" x14ac:dyDescent="0.35">
      <c r="A257" s="13"/>
      <c r="B257" s="14"/>
      <c r="C257" s="14"/>
      <c r="D257" s="14"/>
      <c r="E257" s="14"/>
      <c r="F257" s="14"/>
      <c r="G257" s="14"/>
      <c r="H257" s="9"/>
    </row>
    <row r="258" spans="1:8" ht="20.5" x14ac:dyDescent="0.35">
      <c r="A258" s="74" t="s">
        <v>76</v>
      </c>
      <c r="B258" s="75"/>
      <c r="C258" s="75"/>
      <c r="D258" s="75"/>
      <c r="E258" s="75"/>
      <c r="F258" s="75"/>
      <c r="G258" s="75"/>
      <c r="H258" s="76"/>
    </row>
    <row r="259" spans="1:8" ht="20.5" x14ac:dyDescent="0.35">
      <c r="A259" s="10"/>
      <c r="B259" s="11"/>
      <c r="C259" s="11"/>
      <c r="D259" s="11"/>
      <c r="E259" s="11"/>
      <c r="F259" s="11"/>
      <c r="G259" s="11"/>
      <c r="H259" s="7"/>
    </row>
    <row r="260" spans="1:8" ht="20.5" x14ac:dyDescent="0.35">
      <c r="A260" s="12"/>
      <c r="B260" s="169"/>
      <c r="C260" s="169"/>
      <c r="D260" s="169"/>
      <c r="E260" s="169"/>
      <c r="F260" s="169"/>
      <c r="G260" s="169"/>
      <c r="H260" s="8"/>
    </row>
    <row r="261" spans="1:8" ht="20.5" x14ac:dyDescent="0.35">
      <c r="A261" s="12"/>
      <c r="B261" s="169"/>
      <c r="C261" s="169"/>
      <c r="D261" s="169"/>
      <c r="E261" s="169"/>
      <c r="F261" s="169"/>
      <c r="G261" s="169"/>
      <c r="H261" s="8"/>
    </row>
    <row r="262" spans="1:8" ht="20.5" x14ac:dyDescent="0.35">
      <c r="A262" s="12"/>
      <c r="B262" s="169"/>
      <c r="C262" s="169"/>
      <c r="D262" s="169"/>
      <c r="E262" s="169"/>
      <c r="F262" s="169"/>
      <c r="G262" s="169"/>
      <c r="H262" s="8"/>
    </row>
    <row r="263" spans="1:8" ht="20.5" x14ac:dyDescent="0.35">
      <c r="A263" s="12"/>
      <c r="B263" s="169"/>
      <c r="C263" s="169"/>
      <c r="D263" s="169"/>
      <c r="E263" s="169"/>
      <c r="F263" s="169"/>
      <c r="G263" s="169"/>
      <c r="H263" s="8"/>
    </row>
    <row r="264" spans="1:8" ht="20.5" x14ac:dyDescent="0.35">
      <c r="A264" s="12"/>
      <c r="B264" s="169"/>
      <c r="C264" s="169"/>
      <c r="D264" s="169"/>
      <c r="E264" s="169"/>
      <c r="F264" s="169"/>
      <c r="G264" s="169"/>
      <c r="H264" s="8"/>
    </row>
    <row r="265" spans="1:8" ht="20.5" x14ac:dyDescent="0.35">
      <c r="A265" s="12"/>
      <c r="B265" s="169"/>
      <c r="C265" s="169"/>
      <c r="D265" s="169"/>
      <c r="E265" s="169"/>
      <c r="F265" s="169"/>
      <c r="G265" s="169"/>
      <c r="H265" s="8"/>
    </row>
    <row r="266" spans="1:8" ht="20.5" x14ac:dyDescent="0.35">
      <c r="A266" s="12"/>
      <c r="B266" s="169"/>
      <c r="C266" s="169"/>
      <c r="D266" s="169"/>
      <c r="E266" s="169"/>
      <c r="F266" s="169"/>
      <c r="G266" s="169"/>
      <c r="H266" s="8"/>
    </row>
    <row r="267" spans="1:8" ht="20.5" x14ac:dyDescent="0.35">
      <c r="A267" s="12"/>
      <c r="B267" s="169"/>
      <c r="C267" s="169"/>
      <c r="D267" s="169"/>
      <c r="E267" s="169"/>
      <c r="F267" s="169"/>
      <c r="G267" s="169"/>
      <c r="H267" s="8"/>
    </row>
    <row r="268" spans="1:8" ht="20.5" x14ac:dyDescent="0.35">
      <c r="A268" s="12"/>
      <c r="B268" s="169"/>
      <c r="C268" s="169"/>
      <c r="D268" s="169"/>
      <c r="E268" s="169"/>
      <c r="F268" s="169"/>
      <c r="G268" s="169"/>
      <c r="H268" s="8"/>
    </row>
    <row r="269" spans="1:8" ht="20.5" x14ac:dyDescent="0.35">
      <c r="A269" s="12"/>
      <c r="B269" s="169"/>
      <c r="C269" s="169"/>
      <c r="D269" s="169"/>
      <c r="E269" s="169"/>
      <c r="F269" s="169"/>
      <c r="G269" s="169"/>
      <c r="H269" s="8"/>
    </row>
    <row r="270" spans="1:8" ht="20.5" x14ac:dyDescent="0.35">
      <c r="A270" s="12"/>
      <c r="B270" s="169"/>
      <c r="C270" s="169"/>
      <c r="D270" s="169"/>
      <c r="E270" s="169"/>
      <c r="F270" s="169"/>
      <c r="G270" s="169"/>
      <c r="H270" s="8"/>
    </row>
    <row r="271" spans="1:8" ht="20.5" x14ac:dyDescent="0.35">
      <c r="A271" s="12"/>
      <c r="B271" s="169"/>
      <c r="C271" s="169"/>
      <c r="D271" s="169"/>
      <c r="E271" s="169"/>
      <c r="F271" s="169"/>
      <c r="G271" s="169"/>
      <c r="H271" s="8"/>
    </row>
    <row r="272" spans="1:8" ht="20.5" x14ac:dyDescent="0.35">
      <c r="A272" s="12"/>
      <c r="B272" s="169"/>
      <c r="C272" s="169"/>
      <c r="D272" s="169"/>
      <c r="E272" s="169"/>
      <c r="F272" s="169"/>
      <c r="G272" s="169"/>
      <c r="H272" s="8"/>
    </row>
    <row r="273" spans="1:8" ht="20.5" x14ac:dyDescent="0.35">
      <c r="A273" s="12"/>
      <c r="B273" s="169"/>
      <c r="C273" s="169"/>
      <c r="D273" s="169"/>
      <c r="E273" s="169"/>
      <c r="F273" s="169"/>
      <c r="G273" s="169"/>
      <c r="H273" s="8"/>
    </row>
    <row r="274" spans="1:8" ht="20.5" x14ac:dyDescent="0.35">
      <c r="A274" s="12"/>
      <c r="B274" s="169"/>
      <c r="C274" s="169"/>
      <c r="D274" s="169"/>
      <c r="E274" s="169"/>
      <c r="F274" s="169"/>
      <c r="G274" s="169"/>
      <c r="H274" s="8"/>
    </row>
    <row r="275" spans="1:8" ht="20.5" x14ac:dyDescent="0.35">
      <c r="A275" s="12"/>
      <c r="B275" s="169"/>
      <c r="C275" s="169"/>
      <c r="D275" s="169"/>
      <c r="E275" s="169"/>
      <c r="F275" s="169"/>
      <c r="G275" s="169"/>
      <c r="H275" s="8"/>
    </row>
    <row r="276" spans="1:8" ht="20.5" x14ac:dyDescent="0.35">
      <c r="A276" s="12"/>
      <c r="B276" s="169"/>
      <c r="C276" s="169"/>
      <c r="D276" s="169"/>
      <c r="E276" s="169"/>
      <c r="F276" s="169"/>
      <c r="G276" s="169"/>
      <c r="H276" s="8"/>
    </row>
    <row r="277" spans="1:8" ht="20.5" x14ac:dyDescent="0.35">
      <c r="A277" s="12"/>
      <c r="B277" s="169"/>
      <c r="C277" s="169"/>
      <c r="D277" s="169"/>
      <c r="E277" s="169"/>
      <c r="F277" s="169"/>
      <c r="G277" s="169"/>
      <c r="H277" s="8"/>
    </row>
    <row r="278" spans="1:8" ht="20.5" x14ac:dyDescent="0.35">
      <c r="A278" s="12"/>
      <c r="B278" s="169"/>
      <c r="C278" s="169"/>
      <c r="D278" s="169"/>
      <c r="E278" s="169"/>
      <c r="F278" s="169"/>
      <c r="G278" s="169"/>
      <c r="H278" s="8"/>
    </row>
    <row r="279" spans="1:8" ht="20.5" x14ac:dyDescent="0.35">
      <c r="A279" s="12"/>
      <c r="B279" s="169"/>
      <c r="C279" s="169"/>
      <c r="D279" s="169"/>
      <c r="E279" s="169"/>
      <c r="F279" s="169"/>
      <c r="G279" s="169"/>
      <c r="H279" s="8"/>
    </row>
    <row r="280" spans="1:8" ht="20.5" x14ac:dyDescent="0.35">
      <c r="A280" s="12"/>
      <c r="B280" s="169"/>
      <c r="C280" s="169"/>
      <c r="D280" s="169"/>
      <c r="E280" s="169"/>
      <c r="F280" s="169"/>
      <c r="G280" s="169"/>
      <c r="H280" s="8"/>
    </row>
    <row r="281" spans="1:8" ht="20.5" x14ac:dyDescent="0.35">
      <c r="A281" s="12"/>
      <c r="B281" s="169"/>
      <c r="C281" s="169"/>
      <c r="D281" s="169"/>
      <c r="E281" s="169"/>
      <c r="F281" s="169"/>
      <c r="G281" s="169"/>
      <c r="H281" s="8"/>
    </row>
    <row r="282" spans="1:8" ht="20.5" x14ac:dyDescent="0.35">
      <c r="A282" s="12"/>
      <c r="B282" s="169"/>
      <c r="C282" s="169"/>
      <c r="D282" s="169"/>
      <c r="E282" s="169"/>
      <c r="F282" s="169"/>
      <c r="G282" s="169"/>
      <c r="H282" s="8"/>
    </row>
    <row r="283" spans="1:8" ht="20.5" x14ac:dyDescent="0.35">
      <c r="A283" s="12"/>
      <c r="B283" s="169"/>
      <c r="C283" s="169"/>
      <c r="D283" s="169"/>
      <c r="E283" s="169"/>
      <c r="F283" s="169"/>
      <c r="G283" s="169"/>
      <c r="H283" s="8"/>
    </row>
    <row r="284" spans="1:8" ht="20.5" x14ac:dyDescent="0.35">
      <c r="A284" s="12"/>
      <c r="B284" s="169"/>
      <c r="C284" s="169"/>
      <c r="D284" s="169"/>
      <c r="E284" s="169"/>
      <c r="F284" s="169"/>
      <c r="G284" s="169"/>
      <c r="H284" s="8"/>
    </row>
    <row r="285" spans="1:8" ht="20.5" x14ac:dyDescent="0.35">
      <c r="A285" s="12"/>
      <c r="B285" s="169"/>
      <c r="C285" s="169"/>
      <c r="D285" s="169"/>
      <c r="E285" s="169"/>
      <c r="F285" s="169"/>
      <c r="G285" s="169"/>
      <c r="H285" s="8"/>
    </row>
    <row r="286" spans="1:8" ht="20.5" x14ac:dyDescent="0.35">
      <c r="A286" s="12"/>
      <c r="B286" s="169"/>
      <c r="C286" s="169"/>
      <c r="D286" s="169"/>
      <c r="E286" s="169"/>
      <c r="F286" s="169"/>
      <c r="G286" s="169"/>
      <c r="H286" s="8"/>
    </row>
    <row r="287" spans="1:8" ht="20.5" x14ac:dyDescent="0.35">
      <c r="A287" s="12"/>
      <c r="B287" s="169"/>
      <c r="C287" s="169"/>
      <c r="D287" s="169"/>
      <c r="E287" s="169"/>
      <c r="F287" s="169"/>
      <c r="G287" s="169"/>
      <c r="H287" s="8"/>
    </row>
    <row r="288" spans="1:8" ht="20.5" x14ac:dyDescent="0.35">
      <c r="A288" s="119" t="s">
        <v>23</v>
      </c>
      <c r="B288" s="119"/>
      <c r="C288" s="119"/>
      <c r="D288" s="119"/>
      <c r="E288" s="119"/>
      <c r="F288" s="119"/>
      <c r="G288" s="119"/>
      <c r="H288" s="119"/>
    </row>
    <row r="289" spans="1:8" ht="20.5" x14ac:dyDescent="0.35">
      <c r="A289" s="128" t="s">
        <v>77</v>
      </c>
      <c r="B289" s="129"/>
      <c r="C289" s="129"/>
      <c r="D289" s="129"/>
      <c r="E289" s="129"/>
      <c r="F289" s="129"/>
      <c r="G289" s="129"/>
      <c r="H289" s="130"/>
    </row>
    <row r="290" spans="1:8" ht="20.5" x14ac:dyDescent="0.35">
      <c r="A290" s="131" t="s">
        <v>78</v>
      </c>
      <c r="B290" s="170"/>
      <c r="C290" s="170"/>
      <c r="D290" s="170"/>
      <c r="E290" s="170"/>
      <c r="F290" s="170"/>
      <c r="G290" s="170"/>
      <c r="H290" s="132"/>
    </row>
    <row r="291" spans="1:8" ht="45" customHeight="1" x14ac:dyDescent="0.35">
      <c r="A291" s="131" t="s">
        <v>79</v>
      </c>
      <c r="B291" s="170"/>
      <c r="C291" s="170"/>
      <c r="D291" s="170"/>
      <c r="E291" s="170"/>
      <c r="F291" s="170"/>
      <c r="G291" s="170"/>
      <c r="H291" s="132"/>
    </row>
    <row r="292" spans="1:8" ht="42.75" customHeight="1" x14ac:dyDescent="0.35">
      <c r="A292" s="131" t="s">
        <v>80</v>
      </c>
      <c r="B292" s="170"/>
      <c r="C292" s="170"/>
      <c r="D292" s="170"/>
      <c r="E292" s="170"/>
      <c r="F292" s="170"/>
      <c r="G292" s="170"/>
      <c r="H292" s="132"/>
    </row>
    <row r="293" spans="1:8" ht="20.5" x14ac:dyDescent="0.35">
      <c r="A293" s="131" t="s">
        <v>81</v>
      </c>
      <c r="B293" s="170"/>
      <c r="C293" s="170"/>
      <c r="D293" s="170"/>
      <c r="E293" s="170"/>
      <c r="F293" s="170"/>
      <c r="G293" s="170"/>
      <c r="H293" s="132"/>
    </row>
    <row r="294" spans="1:8" ht="20.5" x14ac:dyDescent="0.35">
      <c r="A294" s="131" t="s">
        <v>82</v>
      </c>
      <c r="B294" s="170"/>
      <c r="C294" s="170"/>
      <c r="D294" s="170"/>
      <c r="E294" s="170"/>
      <c r="F294" s="170"/>
      <c r="G294" s="170"/>
      <c r="H294" s="132"/>
    </row>
    <row r="295" spans="1:8" ht="45" customHeight="1" x14ac:dyDescent="0.35">
      <c r="A295" s="131" t="s">
        <v>83</v>
      </c>
      <c r="B295" s="170"/>
      <c r="C295" s="170"/>
      <c r="D295" s="170"/>
      <c r="E295" s="170"/>
      <c r="F295" s="170"/>
      <c r="G295" s="170"/>
      <c r="H295" s="132"/>
    </row>
    <row r="296" spans="1:8" ht="45" customHeight="1" x14ac:dyDescent="0.35">
      <c r="A296" s="131" t="s">
        <v>84</v>
      </c>
      <c r="B296" s="170"/>
      <c r="C296" s="170"/>
      <c r="D296" s="170"/>
      <c r="E296" s="170"/>
      <c r="F296" s="170"/>
      <c r="G296" s="170"/>
      <c r="H296" s="132"/>
    </row>
    <row r="297" spans="1:8" ht="20.5" x14ac:dyDescent="0.35">
      <c r="A297" s="133" t="s">
        <v>85</v>
      </c>
      <c r="B297" s="134"/>
      <c r="C297" s="134"/>
      <c r="D297" s="134"/>
      <c r="E297" s="134"/>
      <c r="F297" s="134"/>
      <c r="G297" s="134"/>
      <c r="H297" s="135"/>
    </row>
    <row r="298" spans="1:8" ht="57" customHeight="1" x14ac:dyDescent="0.35">
      <c r="A298" s="143" t="s">
        <v>29</v>
      </c>
      <c r="B298" s="144"/>
      <c r="C298" s="145" t="s">
        <v>284</v>
      </c>
      <c r="D298" s="146"/>
      <c r="E298" s="143" t="s">
        <v>9</v>
      </c>
      <c r="F298" s="144"/>
      <c r="G298" s="117"/>
      <c r="H298" s="117"/>
    </row>
  </sheetData>
  <mergeCells count="344">
    <mergeCell ref="G98:H98"/>
    <mergeCell ref="G100:H100"/>
    <mergeCell ref="A97:H97"/>
    <mergeCell ref="E94:F94"/>
    <mergeCell ref="A96:B96"/>
    <mergeCell ref="E95:F95"/>
    <mergeCell ref="G95:H95"/>
    <mergeCell ref="A94:B94"/>
    <mergeCell ref="C94:D94"/>
    <mergeCell ref="C95:D95"/>
    <mergeCell ref="C96:D96"/>
    <mergeCell ref="E96:F96"/>
    <mergeCell ref="A98:F98"/>
    <mergeCell ref="A99:F99"/>
    <mergeCell ref="J38:K38"/>
    <mergeCell ref="M38:N38"/>
    <mergeCell ref="C38:E38"/>
    <mergeCell ref="F38:H38"/>
    <mergeCell ref="C39:E39"/>
    <mergeCell ref="F39:H39"/>
    <mergeCell ref="F40:H40"/>
    <mergeCell ref="C40:E40"/>
    <mergeCell ref="A41:B41"/>
    <mergeCell ref="C41:E41"/>
    <mergeCell ref="F41:H41"/>
    <mergeCell ref="A39:B39"/>
    <mergeCell ref="A40:B40"/>
    <mergeCell ref="A26:B26"/>
    <mergeCell ref="A27:B27"/>
    <mergeCell ref="A43:B43"/>
    <mergeCell ref="A38:B38"/>
    <mergeCell ref="A42:B42"/>
    <mergeCell ref="C42:E42"/>
    <mergeCell ref="F42:H42"/>
    <mergeCell ref="C43:H43"/>
    <mergeCell ref="E34:F34"/>
    <mergeCell ref="E35:F35"/>
    <mergeCell ref="E36:F36"/>
    <mergeCell ref="A34:B34"/>
    <mergeCell ref="A35:B35"/>
    <mergeCell ref="A36:B36"/>
    <mergeCell ref="C34:D34"/>
    <mergeCell ref="C35:D35"/>
    <mergeCell ref="C36:D36"/>
    <mergeCell ref="G34:H34"/>
    <mergeCell ref="C27:D27"/>
    <mergeCell ref="A30:B30"/>
    <mergeCell ref="E26:F26"/>
    <mergeCell ref="E27:F27"/>
    <mergeCell ref="E28:F28"/>
    <mergeCell ref="E29:F29"/>
    <mergeCell ref="A24:B24"/>
    <mergeCell ref="E20:F20"/>
    <mergeCell ref="E21:F21"/>
    <mergeCell ref="E22:F22"/>
    <mergeCell ref="C14:D14"/>
    <mergeCell ref="C15:D15"/>
    <mergeCell ref="C16:D16"/>
    <mergeCell ref="C17:D17"/>
    <mergeCell ref="A14:B14"/>
    <mergeCell ref="A15:B15"/>
    <mergeCell ref="A16:B16"/>
    <mergeCell ref="A17:B17"/>
    <mergeCell ref="A18:B18"/>
    <mergeCell ref="A19:B19"/>
    <mergeCell ref="A20:B20"/>
    <mergeCell ref="A21:B21"/>
    <mergeCell ref="A22:B22"/>
    <mergeCell ref="E14:F14"/>
    <mergeCell ref="E15:F15"/>
    <mergeCell ref="E16:F16"/>
    <mergeCell ref="E17:F17"/>
    <mergeCell ref="E18:F18"/>
    <mergeCell ref="E19:F19"/>
    <mergeCell ref="E3:F3"/>
    <mergeCell ref="E4:F4"/>
    <mergeCell ref="A23:B23"/>
    <mergeCell ref="G2:H2"/>
    <mergeCell ref="G3:H3"/>
    <mergeCell ref="G4:H4"/>
    <mergeCell ref="J2:K2"/>
    <mergeCell ref="A6:B6"/>
    <mergeCell ref="A7:B7"/>
    <mergeCell ref="A8:B8"/>
    <mergeCell ref="C6:D6"/>
    <mergeCell ref="A12:B12"/>
    <mergeCell ref="C7:D7"/>
    <mergeCell ref="E6:F6"/>
    <mergeCell ref="E7:F7"/>
    <mergeCell ref="C8:H8"/>
    <mergeCell ref="C9:H9"/>
    <mergeCell ref="C10:H10"/>
    <mergeCell ref="C11:H11"/>
    <mergeCell ref="C12:H12"/>
    <mergeCell ref="A2:B2"/>
    <mergeCell ref="A3:B3"/>
    <mergeCell ref="A4:B4"/>
    <mergeCell ref="C2:D2"/>
    <mergeCell ref="C3:D3"/>
    <mergeCell ref="C4:D4"/>
    <mergeCell ref="E2:F2"/>
    <mergeCell ref="B162:H162"/>
    <mergeCell ref="B152:H152"/>
    <mergeCell ref="B151:H151"/>
    <mergeCell ref="B155:H155"/>
    <mergeCell ref="B154:H154"/>
    <mergeCell ref="B153:H153"/>
    <mergeCell ref="B160:H160"/>
    <mergeCell ref="A137:B137"/>
    <mergeCell ref="A138:B138"/>
    <mergeCell ref="A139:B139"/>
    <mergeCell ref="A148:B148"/>
    <mergeCell ref="A149:B149"/>
    <mergeCell ref="A145:B145"/>
    <mergeCell ref="A146:B146"/>
    <mergeCell ref="A147:B147"/>
    <mergeCell ref="A141:H141"/>
    <mergeCell ref="A142:B142"/>
    <mergeCell ref="A143:B143"/>
    <mergeCell ref="A144:B144"/>
    <mergeCell ref="B161:H161"/>
    <mergeCell ref="A150:H150"/>
    <mergeCell ref="A134:B134"/>
    <mergeCell ref="A135:B135"/>
    <mergeCell ref="A114:H114"/>
    <mergeCell ref="A111:B111"/>
    <mergeCell ref="G111:H111"/>
    <mergeCell ref="A128:B128"/>
    <mergeCell ref="A130:B130"/>
    <mergeCell ref="A131:B131"/>
    <mergeCell ref="A126:B126"/>
    <mergeCell ref="A132:H132"/>
    <mergeCell ref="A133:B133"/>
    <mergeCell ref="A125:B125"/>
    <mergeCell ref="A123:H123"/>
    <mergeCell ref="A127:B127"/>
    <mergeCell ref="E110:F110"/>
    <mergeCell ref="E108:F108"/>
    <mergeCell ref="C107:D107"/>
    <mergeCell ref="E109:F109"/>
    <mergeCell ref="A124:B124"/>
    <mergeCell ref="C109:D109"/>
    <mergeCell ref="E111:F111"/>
    <mergeCell ref="C110:D110"/>
    <mergeCell ref="E298:F298"/>
    <mergeCell ref="A298:B298"/>
    <mergeCell ref="C298:D298"/>
    <mergeCell ref="A136:B136"/>
    <mergeCell ref="A129:B129"/>
    <mergeCell ref="A110:B110"/>
    <mergeCell ref="C108:D108"/>
    <mergeCell ref="C111:D111"/>
    <mergeCell ref="A116:B116"/>
    <mergeCell ref="A117:B117"/>
    <mergeCell ref="A118:B118"/>
    <mergeCell ref="A119:B119"/>
    <mergeCell ref="A108:B108"/>
    <mergeCell ref="A140:B140"/>
    <mergeCell ref="B156:D156"/>
    <mergeCell ref="B158:D158"/>
    <mergeCell ref="G14:H14"/>
    <mergeCell ref="G16:H16"/>
    <mergeCell ref="G17:H17"/>
    <mergeCell ref="G15:H15"/>
    <mergeCell ref="G18:H18"/>
    <mergeCell ref="G19:H19"/>
    <mergeCell ref="G46:H46"/>
    <mergeCell ref="G31:H31"/>
    <mergeCell ref="G22:H22"/>
    <mergeCell ref="G36:H36"/>
    <mergeCell ref="G35:H35"/>
    <mergeCell ref="C32:H32"/>
    <mergeCell ref="C18:D18"/>
    <mergeCell ref="C19:D19"/>
    <mergeCell ref="C20:D20"/>
    <mergeCell ref="C21:D21"/>
    <mergeCell ref="C22:D22"/>
    <mergeCell ref="C24:H24"/>
    <mergeCell ref="C23:H23"/>
    <mergeCell ref="A33:H33"/>
    <mergeCell ref="G30:H30"/>
    <mergeCell ref="G29:H29"/>
    <mergeCell ref="A28:B28"/>
    <mergeCell ref="A29:B29"/>
    <mergeCell ref="A13:H13"/>
    <mergeCell ref="C26:D26"/>
    <mergeCell ref="G298:H298"/>
    <mergeCell ref="A163:H163"/>
    <mergeCell ref="D165:H165"/>
    <mergeCell ref="A289:H289"/>
    <mergeCell ref="A295:H295"/>
    <mergeCell ref="A296:H296"/>
    <mergeCell ref="A297:H297"/>
    <mergeCell ref="A290:H290"/>
    <mergeCell ref="A291:H291"/>
    <mergeCell ref="A292:H292"/>
    <mergeCell ref="A293:H293"/>
    <mergeCell ref="A165:C165"/>
    <mergeCell ref="A288:H288"/>
    <mergeCell ref="A294:H294"/>
    <mergeCell ref="A258:H258"/>
    <mergeCell ref="D164:H164"/>
    <mergeCell ref="A166:C166"/>
    <mergeCell ref="D166:H166"/>
    <mergeCell ref="A209:H209"/>
    <mergeCell ref="G108:H108"/>
    <mergeCell ref="A109:B109"/>
    <mergeCell ref="G109:H109"/>
    <mergeCell ref="G110:H110"/>
    <mergeCell ref="A1:H1"/>
    <mergeCell ref="A164:C164"/>
    <mergeCell ref="G27:H27"/>
    <mergeCell ref="G28:H28"/>
    <mergeCell ref="A37:H37"/>
    <mergeCell ref="A44:H44"/>
    <mergeCell ref="A50:H50"/>
    <mergeCell ref="A101:H101"/>
    <mergeCell ref="G99:H99"/>
    <mergeCell ref="G7:H7"/>
    <mergeCell ref="G47:H47"/>
    <mergeCell ref="G45:H45"/>
    <mergeCell ref="A25:H25"/>
    <mergeCell ref="G26:H26"/>
    <mergeCell ref="G20:H20"/>
    <mergeCell ref="G21:H21"/>
    <mergeCell ref="A9:A11"/>
    <mergeCell ref="G6:H6"/>
    <mergeCell ref="A5:H5"/>
    <mergeCell ref="A120:B120"/>
    <mergeCell ref="A121:B121"/>
    <mergeCell ref="A122:B122"/>
    <mergeCell ref="A115:B115"/>
    <mergeCell ref="A31:B31"/>
    <mergeCell ref="A32:B32"/>
    <mergeCell ref="A100:F100"/>
    <mergeCell ref="A88:B88"/>
    <mergeCell ref="A89:B89"/>
    <mergeCell ref="A90:B90"/>
    <mergeCell ref="A77:C78"/>
    <mergeCell ref="E77:F77"/>
    <mergeCell ref="E78:F78"/>
    <mergeCell ref="A79:B79"/>
    <mergeCell ref="A59:B59"/>
    <mergeCell ref="C56:F56"/>
    <mergeCell ref="C57:F57"/>
    <mergeCell ref="C58:F58"/>
    <mergeCell ref="C59:F59"/>
    <mergeCell ref="E79:F79"/>
    <mergeCell ref="A80:B80"/>
    <mergeCell ref="E80:F91"/>
    <mergeCell ref="A52:B52"/>
    <mergeCell ref="C51:H51"/>
    <mergeCell ref="C52:F52"/>
    <mergeCell ref="C53:F53"/>
    <mergeCell ref="C54:F54"/>
    <mergeCell ref="A54:B55"/>
    <mergeCell ref="E30:F30"/>
    <mergeCell ref="E31:F31"/>
    <mergeCell ref="C28:D28"/>
    <mergeCell ref="C29:D29"/>
    <mergeCell ref="C30:D30"/>
    <mergeCell ref="C31:D31"/>
    <mergeCell ref="G80:H91"/>
    <mergeCell ref="A87:B87"/>
    <mergeCell ref="A91:B91"/>
    <mergeCell ref="A76:H76"/>
    <mergeCell ref="A45:B45"/>
    <mergeCell ref="A46:B46"/>
    <mergeCell ref="A47:B47"/>
    <mergeCell ref="D46:F46"/>
    <mergeCell ref="D45:F45"/>
    <mergeCell ref="D47:F47"/>
    <mergeCell ref="A48:B48"/>
    <mergeCell ref="D48:F48"/>
    <mergeCell ref="A58:B58"/>
    <mergeCell ref="A86:B86"/>
    <mergeCell ref="A84:B84"/>
    <mergeCell ref="A85:B85"/>
    <mergeCell ref="G48:H48"/>
    <mergeCell ref="A49:B49"/>
    <mergeCell ref="B159:D159"/>
    <mergeCell ref="E156:H156"/>
    <mergeCell ref="B157:D157"/>
    <mergeCell ref="E157:F157"/>
    <mergeCell ref="G157:H157"/>
    <mergeCell ref="G158:H158"/>
    <mergeCell ref="G159:H159"/>
    <mergeCell ref="A92:F92"/>
    <mergeCell ref="A112:H112"/>
    <mergeCell ref="E102:F102"/>
    <mergeCell ref="E103:F103"/>
    <mergeCell ref="E104:F104"/>
    <mergeCell ref="E105:F105"/>
    <mergeCell ref="A102:B102"/>
    <mergeCell ref="A103:B103"/>
    <mergeCell ref="A104:B104"/>
    <mergeCell ref="C102:D102"/>
    <mergeCell ref="A105:B105"/>
    <mergeCell ref="A106:H106"/>
    <mergeCell ref="A107:B107"/>
    <mergeCell ref="E107:F107"/>
    <mergeCell ref="G107:H107"/>
    <mergeCell ref="C104:D104"/>
    <mergeCell ref="A95:B95"/>
    <mergeCell ref="A72:B72"/>
    <mergeCell ref="A73:B73"/>
    <mergeCell ref="A74:B74"/>
    <mergeCell ref="A75:B75"/>
    <mergeCell ref="G92:H92"/>
    <mergeCell ref="G96:H96"/>
    <mergeCell ref="D49:F49"/>
    <mergeCell ref="G49:H49"/>
    <mergeCell ref="A51:B51"/>
    <mergeCell ref="A53:B53"/>
    <mergeCell ref="A56:B56"/>
    <mergeCell ref="A57:B57"/>
    <mergeCell ref="C55:H55"/>
    <mergeCell ref="A81:B81"/>
    <mergeCell ref="A82:B82"/>
    <mergeCell ref="A83:B83"/>
    <mergeCell ref="C103:D103"/>
    <mergeCell ref="G102:H102"/>
    <mergeCell ref="G103:H103"/>
    <mergeCell ref="G104:H104"/>
    <mergeCell ref="A93:H93"/>
    <mergeCell ref="G94:H94"/>
    <mergeCell ref="G105:H105"/>
    <mergeCell ref="C105:D105"/>
    <mergeCell ref="A60:H60"/>
    <mergeCell ref="A61:C62"/>
    <mergeCell ref="E61:F61"/>
    <mergeCell ref="E62:F62"/>
    <mergeCell ref="A63:B63"/>
    <mergeCell ref="E63:F63"/>
    <mergeCell ref="A64:B64"/>
    <mergeCell ref="E64:F75"/>
    <mergeCell ref="G64:H75"/>
    <mergeCell ref="A65:B65"/>
    <mergeCell ref="A66:B66"/>
    <mergeCell ref="A67:B67"/>
    <mergeCell ref="A68:B68"/>
    <mergeCell ref="A69:B69"/>
    <mergeCell ref="A70:B70"/>
    <mergeCell ref="A71:B71"/>
  </mergeCells>
  <dataValidations count="7">
    <dataValidation type="list" allowBlank="1" showInputMessage="1" showErrorMessage="1" sqref="G6:H6">
      <formula1>"Mr.Manish,Mr.Vaibhav Gite,Miss. Ankita Mohite"</formula1>
    </dataValidation>
    <dataValidation type="list" allowBlank="1" showInputMessage="1" showErrorMessage="1" sqref="G26:H26">
      <formula1>"Middle,Upper"</formula1>
    </dataValidation>
    <dataValidation type="list" allowBlank="1" showInputMessage="1" showErrorMessage="1" sqref="C96">
      <formula1>"300000,350000,400000,500000,600000,700000,800000,900000,1000000,1200000,1400000,1500000,1600000"</formula1>
    </dataValidation>
    <dataValidation type="list" allowBlank="1" showInputMessage="1" showErrorMessage="1" sqref="F113">
      <formula1>"Fungible area,Balcony Area,Chajja Area,Cornice Area,AP Area,WS Area"</formula1>
    </dataValidation>
    <dataValidation type="list" allowBlank="1" showInputMessage="1" showErrorMessage="1" sqref="C27:D27">
      <formula1>"Bitumen,Concrete"</formula1>
    </dataValidation>
    <dataValidation type="list" allowBlank="1" showInputMessage="1" showErrorMessage="1" sqref="C51:H51 G35:H35">
      <formula1>"Yes,No"</formula1>
    </dataValidation>
    <dataValidation type="list" allowBlank="1" showInputMessage="1" showErrorMessage="1" sqref="C113">
      <formula1>"Sale /         Rehab /           PAP,Sale / Mhada,Sale / Landowner"</formula1>
    </dataValidation>
  </dataValidations>
  <hyperlinks>
    <hyperlink ref="C23" r:id="rId1"/>
  </hyperlinks>
  <printOptions horizontalCentered="1"/>
  <pageMargins left="0.27559055118110237" right="0.27559055118110237" top="0.70866141732283472" bottom="0.47244094488188981" header="0.15748031496062992" footer="0.15748031496062992"/>
  <pageSetup paperSize="9" scale="69" fitToHeight="0" orientation="portrait" r:id="rId2"/>
  <headerFooter>
    <oddHeader>&amp;C&amp;25&amp;G</oddHeader>
    <oddFooter>&amp;L&amp;"Times New Roman,Bold"&amp;16Ref No: &amp;F&amp;R&amp;"Times New Roman,Bold"&amp;16&amp;P</oddFooter>
  </headerFooter>
  <rowBreaks count="3" manualBreakCount="3">
    <brk id="162" max="8" man="1"/>
    <brk id="208" max="16383" man="1"/>
    <brk id="257" max="16383" man="1"/>
  </rowBreaks>
  <drawing r:id="rId3"/>
  <legacyDrawing r:id="rId4"/>
  <legacyDrawingHF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K56"/>
  <sheetViews>
    <sheetView zoomScale="70" zoomScaleNormal="70" workbookViewId="0">
      <selection activeCell="H20" sqref="H20"/>
    </sheetView>
  </sheetViews>
  <sheetFormatPr defaultRowHeight="14.5" x14ac:dyDescent="0.35"/>
  <cols>
    <col min="1" max="1" width="23" customWidth="1"/>
    <col min="2" max="2" width="25.7265625" customWidth="1"/>
    <col min="3" max="3" width="17.7265625" customWidth="1"/>
    <col min="4" max="4" width="16" bestFit="1" customWidth="1"/>
    <col min="5" max="9" width="25.7265625" customWidth="1"/>
  </cols>
  <sheetData>
    <row r="3" spans="1:11" s="1" customFormat="1" ht="21" thickBot="1" x14ac:dyDescent="0.4">
      <c r="A3" s="119" t="s">
        <v>68</v>
      </c>
      <c r="B3" s="119"/>
      <c r="C3" s="119"/>
      <c r="D3" s="119"/>
      <c r="E3" s="119"/>
      <c r="F3" s="119"/>
      <c r="G3" s="119"/>
      <c r="H3" s="119"/>
      <c r="I3" s="119"/>
    </row>
    <row r="4" spans="1:11" s="1" customFormat="1" ht="20.25" customHeight="1" x14ac:dyDescent="0.45">
      <c r="A4" s="167">
        <v>1</v>
      </c>
      <c r="B4" s="167"/>
      <c r="C4" s="167"/>
      <c r="D4" s="168" t="s">
        <v>4</v>
      </c>
      <c r="E4" s="29" t="s">
        <v>122</v>
      </c>
      <c r="F4" s="80" t="s">
        <v>106</v>
      </c>
      <c r="G4" s="80"/>
      <c r="H4" s="29" t="s">
        <v>123</v>
      </c>
      <c r="I4" s="29" t="s">
        <v>124</v>
      </c>
      <c r="J4" s="15" t="str">
        <f ca="1">(IF(F7&gt;99%,"All work completed. Please provide OC.",IF(F7&gt;89.8%,"Plinth, RCC, Brick, Plaster, Flooring, Wooden, Plumbing, Electrification, etc., work Completed. Finishing work is in process.",IF(F7&lt;94%,(IF(C7=0,"Work not yet Started.",IF(E7=25%,"Piling work in process",IF(E7=50%,"Excavation work in process",IF(E7=100%,"Excavation work Completed. ","0")))&amp;(IF(C8=0%,"",IF(C8=K9,"Footing work is process",IF(C8=K10,"Footing work Completed",IF(C8=K11,"1st Basement Completed",IF(C8=K12,"1st &amp; 2nd Basement Completed",IF(C8=K13,"1st to 3rd Basement Completed",IF(C8=K14,"1st to 4th Basement Completed",IF(C8=K15,"Plinth work is process",IF(C8=K16,"Plinth work completed","0")))))))))))&amp;(IF(C9=(F5+H5+I5),", RCC Slab",IF(C9&gt;0,", RCC upto "&amp;C9&amp;" Slab",""))&amp;(IF(C10=I5,", Brickwork",IF(C10&gt;0,", Brickwork upto "&amp;C10&amp;" Floor",""))&amp;(IF(C11=I5,", Internal Plaster",IF(C11&gt;0,", Internal Plaster upto "&amp;C11&amp;" Floor",""))&amp;(IF(C12=I5,", External Plaster",IF(C12&gt;0,", External Plaster upto "&amp;C12&amp;" Floor",""))&amp;(IF(C13=I5,", External Plumbing, Elevation and Waterproofing",IF(C13&gt;0,", External Plumbing, Elevation and Waterproofing upto "&amp;C13&amp;" Floor",""))&amp;(IF(C14=I5,", Flooring &amp; Fitting",IF(C14&gt;0,", Flooring &amp; Fitting upto "&amp;C14&amp;" Floor",""))&amp;(IF(C15=I5,", Wooden Work",IF(C15&gt;0,", Wooden Work upto "&amp;C15&amp;" Floor",""))&amp;(IF(C16=I5,", Electrical &amp; Sanitary fittings",IF(C16&gt;0,", Electrical &amp; Sanitary fittings upto "&amp;C16&amp;" Floor",""))&amp;(IF(C17&gt;0,", Finishing upto "&amp;C17&amp;" Floor","")&amp;(IF(C9&gt;0.5," Completed",""))))))))))))))))</f>
        <v>Excavation work Completed. Plinth work completed</v>
      </c>
      <c r="K4" s="17"/>
    </row>
    <row r="5" spans="1:11" s="1" customFormat="1" ht="20.5" x14ac:dyDescent="0.45">
      <c r="A5" s="167"/>
      <c r="B5" s="167"/>
      <c r="C5" s="167"/>
      <c r="D5" s="168"/>
      <c r="E5" s="29">
        <v>3</v>
      </c>
      <c r="F5" s="80">
        <v>1</v>
      </c>
      <c r="G5" s="80"/>
      <c r="H5" s="29">
        <v>0</v>
      </c>
      <c r="I5" s="29">
        <f ca="1">--TRIM(RIGHT(SUBSTITUTE(LEFT(A4,_xlfn.AGGREGATE(16,6,FIND({0,1,2,3,4,5,6,7,8,9},A4,ROW(INDIRECT("1:"&amp;LEN(A4)))),1))," ",REPT(" ",LEN(A4))),LEN(A4)))</f>
        <v>1</v>
      </c>
      <c r="J5" s="16" t="s">
        <v>128</v>
      </c>
      <c r="K5" s="17"/>
    </row>
    <row r="6" spans="1:11" s="1" customFormat="1" ht="20.25" customHeight="1" x14ac:dyDescent="0.45">
      <c r="A6" s="82" t="s">
        <v>126</v>
      </c>
      <c r="B6" s="82"/>
      <c r="C6" s="82" t="s">
        <v>140</v>
      </c>
      <c r="D6" s="82"/>
      <c r="E6" s="27" t="s">
        <v>141</v>
      </c>
      <c r="F6" s="82" t="s">
        <v>127</v>
      </c>
      <c r="G6" s="82"/>
      <c r="H6" s="28" t="s">
        <v>125</v>
      </c>
      <c r="I6" s="28"/>
      <c r="J6" s="19" t="s">
        <v>142</v>
      </c>
      <c r="K6" s="18">
        <f ca="1">I5*25%</f>
        <v>0.25</v>
      </c>
    </row>
    <row r="7" spans="1:11" s="1" customFormat="1" ht="20.25" customHeight="1" x14ac:dyDescent="0.45">
      <c r="A7" s="83" t="s">
        <v>143</v>
      </c>
      <c r="B7" s="83"/>
      <c r="C7" s="80">
        <f ca="1">K8</f>
        <v>1</v>
      </c>
      <c r="D7" s="80"/>
      <c r="E7" s="5">
        <f ca="1">((100/I5)*C7)/100</f>
        <v>1</v>
      </c>
      <c r="F7" s="83">
        <f ca="1">(((C7/I5*10)+(C8/I5*25)+(25/(F5+H5+I5)*C9)+(5/(I5)*C10)+(2.5/(I5)*C11)+(2.5/(I5)*C12)+(5/I5*C13)+(2.5/I5*C14)+(2.5/I5*C15)+(5/I5*C16)+(10/I5*C17)+(5/I5*C18))/100)</f>
        <v>0.35</v>
      </c>
      <c r="G7" s="83"/>
      <c r="H7" s="83" t="str">
        <f ca="1">J4</f>
        <v>Excavation work Completed. Plinth work completed</v>
      </c>
      <c r="I7" s="83"/>
      <c r="J7" s="19" t="s">
        <v>129</v>
      </c>
      <c r="K7" s="23">
        <f ca="1">I5*50%</f>
        <v>0.5</v>
      </c>
    </row>
    <row r="8" spans="1:11" s="1" customFormat="1" ht="20.5" x14ac:dyDescent="0.45">
      <c r="A8" s="83" t="s">
        <v>107</v>
      </c>
      <c r="B8" s="83"/>
      <c r="C8" s="166">
        <f ca="1">K16</f>
        <v>1</v>
      </c>
      <c r="D8" s="80"/>
      <c r="E8" s="5">
        <f ca="1">((100/I5)*C8)/100</f>
        <v>1</v>
      </c>
      <c r="F8" s="83"/>
      <c r="G8" s="83"/>
      <c r="H8" s="83"/>
      <c r="I8" s="83"/>
      <c r="J8" s="19" t="s">
        <v>130</v>
      </c>
      <c r="K8" s="23">
        <f ca="1">I5</f>
        <v>1</v>
      </c>
    </row>
    <row r="9" spans="1:11" s="1" customFormat="1" ht="21" customHeight="1" x14ac:dyDescent="0.5">
      <c r="A9" s="83" t="s">
        <v>144</v>
      </c>
      <c r="B9" s="83"/>
      <c r="C9" s="80">
        <v>0</v>
      </c>
      <c r="D9" s="80"/>
      <c r="E9" s="5">
        <f ca="1">((100/(F5+H5+I5))*C9)/100</f>
        <v>0</v>
      </c>
      <c r="F9" s="83"/>
      <c r="G9" s="83"/>
      <c r="H9" s="83"/>
      <c r="I9" s="83"/>
      <c r="J9" s="19" t="s">
        <v>131</v>
      </c>
      <c r="K9" s="24">
        <f ca="1">(IF(E5&gt;1,(I5/(E5+2)),I5*0.2))</f>
        <v>0.2</v>
      </c>
    </row>
    <row r="10" spans="1:11" s="1" customFormat="1" ht="21" customHeight="1" x14ac:dyDescent="0.5">
      <c r="A10" s="83" t="s">
        <v>145</v>
      </c>
      <c r="B10" s="83"/>
      <c r="C10" s="80">
        <v>0</v>
      </c>
      <c r="D10" s="80"/>
      <c r="E10" s="5">
        <f ca="1">((100/I5)*C10)/100</f>
        <v>0</v>
      </c>
      <c r="F10" s="83"/>
      <c r="G10" s="83"/>
      <c r="H10" s="83"/>
      <c r="I10" s="83"/>
      <c r="J10" s="19" t="s">
        <v>132</v>
      </c>
      <c r="K10" s="24">
        <f ca="1">(IF(E5&gt;1,(I5/(E5+2)+K9),I5*0.2+K9))</f>
        <v>0.4</v>
      </c>
    </row>
    <row r="11" spans="1:11" s="1" customFormat="1" ht="21" customHeight="1" x14ac:dyDescent="0.5">
      <c r="A11" s="90" t="s">
        <v>146</v>
      </c>
      <c r="B11" s="91"/>
      <c r="C11" s="80">
        <v>0</v>
      </c>
      <c r="D11" s="80"/>
      <c r="E11" s="5">
        <f ca="1">((100/I5)*C11)/100</f>
        <v>0</v>
      </c>
      <c r="F11" s="83"/>
      <c r="G11" s="83"/>
      <c r="H11" s="83"/>
      <c r="I11" s="83"/>
      <c r="J11" s="19" t="s">
        <v>147</v>
      </c>
      <c r="K11" s="24">
        <f ca="1">(IF(E5&gt;1,(I5/(E5+2)+K10),0))</f>
        <v>0.60000000000000009</v>
      </c>
    </row>
    <row r="12" spans="1:11" s="1" customFormat="1" ht="21" customHeight="1" x14ac:dyDescent="0.5">
      <c r="A12" s="90" t="s">
        <v>181</v>
      </c>
      <c r="B12" s="91"/>
      <c r="C12" s="80">
        <v>0</v>
      </c>
      <c r="D12" s="80"/>
      <c r="E12" s="5">
        <f ca="1">((100/I5)*C12)/100</f>
        <v>0</v>
      </c>
      <c r="F12" s="83"/>
      <c r="G12" s="83"/>
      <c r="H12" s="83"/>
      <c r="I12" s="83"/>
      <c r="J12" s="19" t="s">
        <v>148</v>
      </c>
      <c r="K12" s="24">
        <f ca="1">(IF(E5&gt;2,(I5/(E5+2)+K11),0))</f>
        <v>0.8</v>
      </c>
    </row>
    <row r="13" spans="1:11" s="1" customFormat="1" ht="57.75" customHeight="1" x14ac:dyDescent="0.5">
      <c r="A13" s="90" t="s">
        <v>178</v>
      </c>
      <c r="B13" s="91"/>
      <c r="C13" s="80">
        <v>0</v>
      </c>
      <c r="D13" s="80"/>
      <c r="E13" s="5">
        <f ca="1">((100/(I5))*C13)/100</f>
        <v>0</v>
      </c>
      <c r="F13" s="83"/>
      <c r="G13" s="83"/>
      <c r="H13" s="83"/>
      <c r="I13" s="83"/>
      <c r="J13" s="19" t="s">
        <v>150</v>
      </c>
      <c r="K13" s="25">
        <f>(IF(E5&gt;3,(I5/(E5+2)+K12),0))</f>
        <v>0</v>
      </c>
    </row>
    <row r="14" spans="1:11" s="1" customFormat="1" ht="21" x14ac:dyDescent="0.5">
      <c r="A14" s="83" t="s">
        <v>149</v>
      </c>
      <c r="B14" s="83"/>
      <c r="C14" s="80">
        <v>0</v>
      </c>
      <c r="D14" s="80"/>
      <c r="E14" s="5">
        <f ca="1">((100/(I5))*C14)/100</f>
        <v>0</v>
      </c>
      <c r="F14" s="83"/>
      <c r="G14" s="83"/>
      <c r="H14" s="83"/>
      <c r="I14" s="83"/>
      <c r="J14" s="19" t="s">
        <v>151</v>
      </c>
      <c r="K14" s="24">
        <f>(IF(E5&gt;4,(I5/(E5+2)+K13),0))</f>
        <v>0</v>
      </c>
    </row>
    <row r="15" spans="1:11" s="1" customFormat="1" ht="21" customHeight="1" x14ac:dyDescent="0.5">
      <c r="A15" s="83" t="s">
        <v>180</v>
      </c>
      <c r="B15" s="83"/>
      <c r="C15" s="80">
        <v>0</v>
      </c>
      <c r="D15" s="80"/>
      <c r="E15" s="5">
        <f ca="1">((100/I5)*C15)/100</f>
        <v>0</v>
      </c>
      <c r="F15" s="83"/>
      <c r="G15" s="83"/>
      <c r="H15" s="83"/>
      <c r="I15" s="83"/>
      <c r="J15" s="19" t="s">
        <v>133</v>
      </c>
      <c r="K15" s="24">
        <f>(IF(E5=1,(I5/(E5+3)+K10),IF(E5=0,(I5*0.3+K10),IF(E5&gt;1,0))))</f>
        <v>0</v>
      </c>
    </row>
    <row r="16" spans="1:11" s="1" customFormat="1" ht="21.5" thickBot="1" x14ac:dyDescent="0.55000000000000004">
      <c r="A16" s="83" t="s">
        <v>179</v>
      </c>
      <c r="B16" s="83"/>
      <c r="C16" s="80">
        <v>0</v>
      </c>
      <c r="D16" s="80"/>
      <c r="E16" s="5">
        <f ca="1">((100/I5)*C16)/100</f>
        <v>0</v>
      </c>
      <c r="F16" s="83"/>
      <c r="G16" s="83"/>
      <c r="H16" s="83"/>
      <c r="I16" s="83"/>
      <c r="J16" s="21" t="s">
        <v>134</v>
      </c>
      <c r="K16" s="26">
        <f ca="1">(IF(E5&gt;1.5,(I5/(E5+2)+K10+MAX(0,K11-K10)+MAX(0,K12-K11)+MAX(0,K13-K12)+MAX(0,K14-K13)+MAX(0,K15-K14)),IF(E5=1,(I5/(E5+3)+K15),IF(E5=0,I5*0.3+K15))))</f>
        <v>1</v>
      </c>
    </row>
    <row r="17" spans="1:9" s="1" customFormat="1" ht="20.5" x14ac:dyDescent="0.35">
      <c r="A17" s="83" t="s">
        <v>152</v>
      </c>
      <c r="B17" s="83"/>
      <c r="C17" s="80">
        <v>0</v>
      </c>
      <c r="D17" s="80"/>
      <c r="E17" s="5">
        <f ca="1">((100/(I5))*C17)/100</f>
        <v>0</v>
      </c>
      <c r="F17" s="83"/>
      <c r="G17" s="83"/>
      <c r="H17" s="83"/>
      <c r="I17" s="83"/>
    </row>
    <row r="18" spans="1:9" s="1" customFormat="1" ht="20.5" x14ac:dyDescent="0.35">
      <c r="A18" s="83" t="s">
        <v>153</v>
      </c>
      <c r="B18" s="83"/>
      <c r="C18" s="80">
        <v>0</v>
      </c>
      <c r="D18" s="80"/>
      <c r="E18" s="5">
        <f ca="1">((100/(I5))*C18)/100</f>
        <v>0</v>
      </c>
      <c r="F18" s="83"/>
      <c r="G18" s="83"/>
      <c r="H18" s="83"/>
      <c r="I18" s="83"/>
    </row>
    <row r="23" spans="1:9" x14ac:dyDescent="0.35">
      <c r="B23" s="165" t="s">
        <v>182</v>
      </c>
      <c r="C23" s="165"/>
      <c r="D23" s="165"/>
      <c r="E23" s="165"/>
      <c r="F23" s="165"/>
      <c r="G23" s="165"/>
    </row>
    <row r="24" spans="1:9" ht="14.5" customHeight="1" x14ac:dyDescent="0.35">
      <c r="B24" s="160" t="s">
        <v>183</v>
      </c>
      <c r="C24" s="160" t="s">
        <v>184</v>
      </c>
      <c r="D24" s="163" t="s">
        <v>185</v>
      </c>
      <c r="E24" s="164" t="s">
        <v>186</v>
      </c>
      <c r="F24" s="161" t="s">
        <v>187</v>
      </c>
      <c r="G24" s="160" t="s">
        <v>188</v>
      </c>
    </row>
    <row r="25" spans="1:9" x14ac:dyDescent="0.35">
      <c r="B25" s="160"/>
      <c r="C25" s="160"/>
      <c r="D25" s="163"/>
      <c r="E25" s="164"/>
      <c r="F25" s="161"/>
      <c r="G25" s="160"/>
    </row>
    <row r="26" spans="1:9" x14ac:dyDescent="0.35">
      <c r="B26" s="36" t="s">
        <v>189</v>
      </c>
      <c r="C26" s="37">
        <v>10</v>
      </c>
      <c r="D26" s="37">
        <v>1</v>
      </c>
      <c r="E26" s="38"/>
      <c r="F26" s="39">
        <f>((E26/D26)*0.05)*100</f>
        <v>0</v>
      </c>
      <c r="G26" s="39">
        <f t="shared" ref="G26:G37" si="0">((E26/D26)*(C26/100))*100</f>
        <v>0</v>
      </c>
    </row>
    <row r="27" spans="1:9" x14ac:dyDescent="0.35">
      <c r="B27" s="36" t="s">
        <v>190</v>
      </c>
      <c r="C27" s="38">
        <v>10</v>
      </c>
      <c r="D27" s="38">
        <v>1</v>
      </c>
      <c r="E27" s="38"/>
      <c r="F27" s="39">
        <f>((E27/D27)*0.05)*100</f>
        <v>0</v>
      </c>
      <c r="G27" s="39">
        <f t="shared" si="0"/>
        <v>0</v>
      </c>
    </row>
    <row r="28" spans="1:9" x14ac:dyDescent="0.35">
      <c r="B28" s="36" t="s">
        <v>191</v>
      </c>
      <c r="C28" s="38">
        <v>15</v>
      </c>
      <c r="D28" s="38">
        <v>1</v>
      </c>
      <c r="E28" s="38"/>
      <c r="F28" s="39">
        <f>((E28/D28)*0.15)*100</f>
        <v>0</v>
      </c>
      <c r="G28" s="39">
        <f t="shared" si="0"/>
        <v>0</v>
      </c>
    </row>
    <row r="29" spans="1:9" x14ac:dyDescent="0.35">
      <c r="B29" s="40" t="s">
        <v>192</v>
      </c>
      <c r="C29" s="38">
        <v>25</v>
      </c>
      <c r="D29" s="38">
        <v>40</v>
      </c>
      <c r="E29" s="38"/>
      <c r="F29" s="39">
        <f>((E29/D29)*0.25)*100</f>
        <v>0</v>
      </c>
      <c r="G29" s="39">
        <f t="shared" si="0"/>
        <v>0</v>
      </c>
    </row>
    <row r="30" spans="1:9" x14ac:dyDescent="0.35">
      <c r="B30" s="40" t="s">
        <v>193</v>
      </c>
      <c r="C30" s="38">
        <v>5</v>
      </c>
      <c r="D30" s="38">
        <v>39</v>
      </c>
      <c r="E30" s="38"/>
      <c r="F30" s="39">
        <f>((E30/D30)*0.05)*100</f>
        <v>0</v>
      </c>
      <c r="G30" s="39">
        <f t="shared" si="0"/>
        <v>0</v>
      </c>
    </row>
    <row r="31" spans="1:9" ht="29" x14ac:dyDescent="0.35">
      <c r="B31" s="40" t="s">
        <v>194</v>
      </c>
      <c r="C31" s="38">
        <v>2.5</v>
      </c>
      <c r="D31" s="38">
        <v>39</v>
      </c>
      <c r="E31" s="38"/>
      <c r="F31" s="39">
        <f>((E31/D31)*0.025)*100</f>
        <v>0</v>
      </c>
      <c r="G31" s="39">
        <f t="shared" si="0"/>
        <v>0</v>
      </c>
    </row>
    <row r="32" spans="1:9" ht="29" x14ac:dyDescent="0.35">
      <c r="B32" s="40" t="s">
        <v>195</v>
      </c>
      <c r="C32" s="38">
        <v>2.5</v>
      </c>
      <c r="D32" s="38">
        <v>39</v>
      </c>
      <c r="E32" s="38"/>
      <c r="F32" s="39">
        <f>((E32/D32)*0.025)*100</f>
        <v>0</v>
      </c>
      <c r="G32" s="39">
        <f t="shared" si="0"/>
        <v>0</v>
      </c>
    </row>
    <row r="33" spans="1:7" ht="43.5" x14ac:dyDescent="0.35">
      <c r="B33" s="41" t="s">
        <v>196</v>
      </c>
      <c r="C33" s="38">
        <v>5</v>
      </c>
      <c r="D33" s="38">
        <v>39</v>
      </c>
      <c r="E33" s="38"/>
      <c r="F33" s="39">
        <f>((E33/D33)*0.05)*100</f>
        <v>0</v>
      </c>
      <c r="G33" s="39">
        <f t="shared" si="0"/>
        <v>0</v>
      </c>
    </row>
    <row r="34" spans="1:7" ht="29" x14ac:dyDescent="0.35">
      <c r="B34" s="41" t="s">
        <v>197</v>
      </c>
      <c r="C34" s="38">
        <v>5</v>
      </c>
      <c r="D34" s="38">
        <v>39</v>
      </c>
      <c r="E34" s="38"/>
      <c r="F34" s="39">
        <f>((E34/D34)*0.1)*100</f>
        <v>0</v>
      </c>
      <c r="G34" s="39">
        <f t="shared" si="0"/>
        <v>0</v>
      </c>
    </row>
    <row r="35" spans="1:7" ht="29" x14ac:dyDescent="0.35">
      <c r="B35" s="41" t="s">
        <v>198</v>
      </c>
      <c r="C35" s="38">
        <v>5</v>
      </c>
      <c r="D35" s="38">
        <v>39</v>
      </c>
      <c r="E35" s="38"/>
      <c r="F35" s="39">
        <f>((E35/D35)*0.05)*100</f>
        <v>0</v>
      </c>
      <c r="G35" s="39">
        <f t="shared" si="0"/>
        <v>0</v>
      </c>
    </row>
    <row r="36" spans="1:7" ht="43.5" x14ac:dyDescent="0.35">
      <c r="B36" s="41" t="s">
        <v>199</v>
      </c>
      <c r="C36" s="38">
        <v>10</v>
      </c>
      <c r="D36" s="38">
        <v>39</v>
      </c>
      <c r="E36" s="38"/>
      <c r="F36" s="39">
        <f>((E36/D36)*0.1)*100</f>
        <v>0</v>
      </c>
      <c r="G36" s="39">
        <f t="shared" si="0"/>
        <v>0</v>
      </c>
    </row>
    <row r="37" spans="1:7" ht="43.5" x14ac:dyDescent="0.35">
      <c r="B37" s="41" t="s">
        <v>200</v>
      </c>
      <c r="C37" s="38">
        <v>5</v>
      </c>
      <c r="D37" s="38">
        <v>39</v>
      </c>
      <c r="E37" s="38"/>
      <c r="F37" s="39">
        <f>((E37/D37)*0.1)*100</f>
        <v>0</v>
      </c>
      <c r="G37" s="39">
        <f t="shared" si="0"/>
        <v>0</v>
      </c>
    </row>
    <row r="38" spans="1:7" ht="15.5" x14ac:dyDescent="0.35">
      <c r="B38" s="42" t="s">
        <v>201</v>
      </c>
      <c r="C38" s="43">
        <f>SUM(C26:C37)</f>
        <v>100</v>
      </c>
      <c r="D38" s="42"/>
      <c r="E38" s="42"/>
      <c r="F38" s="43">
        <f>SUM(F26:F37)</f>
        <v>0</v>
      </c>
      <c r="G38" s="43">
        <f>SUM(G26:G37)</f>
        <v>0</v>
      </c>
    </row>
    <row r="39" spans="1:7" x14ac:dyDescent="0.35">
      <c r="B39" s="161" t="s">
        <v>202</v>
      </c>
      <c r="C39" s="161"/>
      <c r="D39" s="161"/>
      <c r="E39" s="161"/>
      <c r="F39" s="161"/>
      <c r="G39" s="161"/>
    </row>
    <row r="40" spans="1:7" x14ac:dyDescent="0.35">
      <c r="B40" s="162" t="s">
        <v>203</v>
      </c>
      <c r="C40" s="162"/>
      <c r="D40" s="162"/>
      <c r="E40" s="162" t="s">
        <v>204</v>
      </c>
      <c r="F40" s="162"/>
      <c r="G40" s="162"/>
    </row>
    <row r="41" spans="1:7" x14ac:dyDescent="0.35">
      <c r="B41" s="158" t="s">
        <v>205</v>
      </c>
      <c r="C41" s="158"/>
      <c r="D41" s="158"/>
      <c r="E41" s="158" t="s">
        <v>206</v>
      </c>
      <c r="F41" s="158"/>
      <c r="G41" s="158"/>
    </row>
    <row r="42" spans="1:7" x14ac:dyDescent="0.35">
      <c r="B42" s="158" t="s">
        <v>207</v>
      </c>
      <c r="C42" s="158"/>
      <c r="D42" s="158"/>
      <c r="E42" s="158" t="s">
        <v>208</v>
      </c>
      <c r="F42" s="158"/>
      <c r="G42" s="158"/>
    </row>
    <row r="43" spans="1:7" x14ac:dyDescent="0.35">
      <c r="B43" s="159" t="s">
        <v>209</v>
      </c>
      <c r="C43" s="159"/>
      <c r="D43" s="159"/>
      <c r="E43" s="159" t="s">
        <v>210</v>
      </c>
      <c r="F43" s="159"/>
      <c r="G43" s="159"/>
    </row>
    <row r="45" spans="1:7" ht="15" thickBot="1" x14ac:dyDescent="0.4"/>
    <row r="46" spans="1:7" ht="16.5" thickTop="1" thickBot="1" x14ac:dyDescent="0.4">
      <c r="A46" s="44" t="s">
        <v>211</v>
      </c>
      <c r="B46" s="44" t="s">
        <v>183</v>
      </c>
      <c r="C46" s="45" t="s">
        <v>212</v>
      </c>
      <c r="D46" s="45" t="s">
        <v>213</v>
      </c>
      <c r="E46" s="45" t="s">
        <v>214</v>
      </c>
    </row>
    <row r="47" spans="1:7" ht="30" thickTop="1" thickBot="1" x14ac:dyDescent="0.4">
      <c r="A47" s="46">
        <v>1</v>
      </c>
      <c r="B47" s="47" t="s">
        <v>215</v>
      </c>
      <c r="C47" s="48">
        <v>0</v>
      </c>
      <c r="D47" s="49">
        <v>0.1</v>
      </c>
      <c r="E47" s="48">
        <v>0.1</v>
      </c>
    </row>
    <row r="48" spans="1:7" ht="15.5" thickTop="1" thickBot="1" x14ac:dyDescent="0.4">
      <c r="A48" s="46">
        <v>2</v>
      </c>
      <c r="B48" s="47" t="s">
        <v>216</v>
      </c>
      <c r="C48" s="48" t="s">
        <v>217</v>
      </c>
      <c r="D48" s="49" t="s">
        <v>218</v>
      </c>
      <c r="E48" s="48">
        <v>0.3</v>
      </c>
    </row>
    <row r="49" spans="1:5" ht="59" thickTop="1" thickBot="1" x14ac:dyDescent="0.4">
      <c r="A49" s="46">
        <v>3</v>
      </c>
      <c r="B49" s="47" t="s">
        <v>219</v>
      </c>
      <c r="C49" s="48" t="s">
        <v>220</v>
      </c>
      <c r="D49" s="49" t="s">
        <v>221</v>
      </c>
      <c r="E49" s="48">
        <v>0.45</v>
      </c>
    </row>
    <row r="50" spans="1:5" ht="73.5" thickTop="1" thickBot="1" x14ac:dyDescent="0.4">
      <c r="A50" s="46">
        <v>4</v>
      </c>
      <c r="B50" s="47" t="s">
        <v>222</v>
      </c>
      <c r="C50" s="48" t="s">
        <v>223</v>
      </c>
      <c r="D50" s="49" t="s">
        <v>224</v>
      </c>
      <c r="E50" s="48">
        <v>0.7</v>
      </c>
    </row>
    <row r="51" spans="1:5" ht="59" thickTop="1" thickBot="1" x14ac:dyDescent="0.4">
      <c r="A51" s="46">
        <v>5</v>
      </c>
      <c r="B51" s="47" t="s">
        <v>225</v>
      </c>
      <c r="C51" s="48" t="s">
        <v>226</v>
      </c>
      <c r="D51" s="49" t="s">
        <v>227</v>
      </c>
      <c r="E51" s="48">
        <v>0.75</v>
      </c>
    </row>
    <row r="52" spans="1:5" ht="73.5" thickTop="1" thickBot="1" x14ac:dyDescent="0.4">
      <c r="A52" s="46">
        <v>6</v>
      </c>
      <c r="B52" s="47" t="s">
        <v>228</v>
      </c>
      <c r="C52" s="48" t="s">
        <v>229</v>
      </c>
      <c r="D52" s="49" t="s">
        <v>230</v>
      </c>
      <c r="E52" s="48">
        <v>0.8</v>
      </c>
    </row>
    <row r="53" spans="1:5" ht="102.5" thickTop="1" thickBot="1" x14ac:dyDescent="0.4">
      <c r="A53" s="46">
        <v>7</v>
      </c>
      <c r="B53" s="47" t="s">
        <v>231</v>
      </c>
      <c r="C53" s="48" t="s">
        <v>232</v>
      </c>
      <c r="D53" s="49" t="s">
        <v>233</v>
      </c>
      <c r="E53" s="48">
        <v>0.85</v>
      </c>
    </row>
    <row r="54" spans="1:5" ht="175" thickTop="1" thickBot="1" x14ac:dyDescent="0.4">
      <c r="A54" s="46">
        <v>8</v>
      </c>
      <c r="B54" s="47" t="s">
        <v>234</v>
      </c>
      <c r="C54" s="48" t="s">
        <v>235</v>
      </c>
      <c r="D54" s="49" t="s">
        <v>236</v>
      </c>
      <c r="E54" s="48">
        <v>0.95</v>
      </c>
    </row>
    <row r="55" spans="1:5" ht="88" thickTop="1" thickBot="1" x14ac:dyDescent="0.4">
      <c r="A55" s="46">
        <v>9</v>
      </c>
      <c r="B55" s="47" t="s">
        <v>237</v>
      </c>
      <c r="C55" s="48" t="s">
        <v>238</v>
      </c>
      <c r="D55" s="49" t="s">
        <v>239</v>
      </c>
      <c r="E55" s="48">
        <v>1</v>
      </c>
    </row>
    <row r="56" spans="1:5" ht="15" thickTop="1" x14ac:dyDescent="0.35"/>
  </sheetData>
  <mergeCells count="50">
    <mergeCell ref="A6:B6"/>
    <mergeCell ref="C6:D6"/>
    <mergeCell ref="F6:G6"/>
    <mergeCell ref="A3:I3"/>
    <mergeCell ref="A4:C5"/>
    <mergeCell ref="D4:D5"/>
    <mergeCell ref="F4:G4"/>
    <mergeCell ref="F5:G5"/>
    <mergeCell ref="A7:B7"/>
    <mergeCell ref="C7:D7"/>
    <mergeCell ref="F7:G18"/>
    <mergeCell ref="H7:I18"/>
    <mergeCell ref="A8:B8"/>
    <mergeCell ref="C8:D8"/>
    <mergeCell ref="A9:B9"/>
    <mergeCell ref="C9:D9"/>
    <mergeCell ref="A10:B10"/>
    <mergeCell ref="C10:D10"/>
    <mergeCell ref="A11:B11"/>
    <mergeCell ref="C11:D11"/>
    <mergeCell ref="A12:B12"/>
    <mergeCell ref="C12:D12"/>
    <mergeCell ref="A13:B13"/>
    <mergeCell ref="C13:D13"/>
    <mergeCell ref="A14:B14"/>
    <mergeCell ref="C14:D14"/>
    <mergeCell ref="A15:B15"/>
    <mergeCell ref="C15:D15"/>
    <mergeCell ref="A16:B16"/>
    <mergeCell ref="C16:D16"/>
    <mergeCell ref="A17:B17"/>
    <mergeCell ref="C17:D17"/>
    <mergeCell ref="A18:B18"/>
    <mergeCell ref="C18:D18"/>
    <mergeCell ref="B23:G23"/>
    <mergeCell ref="B42:D42"/>
    <mergeCell ref="E42:G42"/>
    <mergeCell ref="B43:D43"/>
    <mergeCell ref="E43:G43"/>
    <mergeCell ref="G24:G25"/>
    <mergeCell ref="B39:G39"/>
    <mergeCell ref="B40:D40"/>
    <mergeCell ref="E40:G40"/>
    <mergeCell ref="B41:D41"/>
    <mergeCell ref="E41:G41"/>
    <mergeCell ref="B24:B25"/>
    <mergeCell ref="C24:C25"/>
    <mergeCell ref="D24:D25"/>
    <mergeCell ref="E24:E25"/>
    <mergeCell ref="F24:F25"/>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Report</vt:lpstr>
      <vt:lpstr>Construction table</vt:lpstr>
      <vt:lpstr>Report!Print_Area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LENOVO</dc:creator>
  <cp:lastModifiedBy>Hp Elitebook 840 G6</cp:lastModifiedBy>
  <cp:lastPrinted>2025-07-06T17:51:05Z</cp:lastPrinted>
  <dcterms:created xsi:type="dcterms:W3CDTF">2010-11-23T11:42:48Z</dcterms:created>
  <dcterms:modified xsi:type="dcterms:W3CDTF">2025-07-06T17:51:29Z</dcterms:modified>
</cp:coreProperties>
</file>