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24226"/>
  <mc:AlternateContent xmlns:mc="http://schemas.openxmlformats.org/markup-compatibility/2006">
    <mc:Choice Requires="x15">
      <x15ac:absPath xmlns:x15ac="http://schemas.microsoft.com/office/spreadsheetml/2010/11/ac" url="D:\VSJCV\Making\AXIS\2025-26\Godrej\2025-26\APF Old\July 2025\04-07-2025\"/>
    </mc:Choice>
  </mc:AlternateContent>
  <bookViews>
    <workbookView xWindow="0" yWindow="0" windowWidth="19200" windowHeight="6640"/>
  </bookViews>
  <sheets>
    <sheet name="Report" sheetId="3" r:id="rId1"/>
    <sheet name="Construction table" sheetId="4" r:id="rId2"/>
    <sheet name="Remarks" sheetId="5" r:id="rId3"/>
    <sheet name="Area Calculation" sheetId="6" r:id="rId4"/>
  </sheets>
  <definedNames>
    <definedName name="_xlnm.Print_Area" localSheetId="0">Report!$A$1:$H$487</definedName>
  </definedNames>
  <calcPr calcId="162913"/>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A60" i="3" l="1"/>
  <c r="I110" i="3"/>
  <c r="F236" i="3"/>
  <c r="G321" i="3"/>
  <c r="G320" i="3"/>
  <c r="G319" i="3"/>
  <c r="G318" i="3"/>
  <c r="G286" i="3"/>
  <c r="G285" i="3"/>
  <c r="E236" i="3"/>
  <c r="E249" i="3"/>
  <c r="F249" i="3"/>
  <c r="E250" i="3"/>
  <c r="F250" i="3"/>
  <c r="F261" i="3"/>
  <c r="E261" i="3"/>
  <c r="F260" i="3"/>
  <c r="E260" i="3"/>
  <c r="H260" i="3" s="1"/>
  <c r="F257" i="3"/>
  <c r="E257" i="3"/>
  <c r="F256" i="3"/>
  <c r="E256" i="3"/>
  <c r="H256" i="3" s="1"/>
  <c r="F255" i="3"/>
  <c r="E255" i="3"/>
  <c r="A255" i="3"/>
  <c r="A256" i="3" s="1"/>
  <c r="A257" i="3" s="1"/>
  <c r="A258" i="3" s="1"/>
  <c r="A259" i="3" s="1"/>
  <c r="A260" i="3" s="1"/>
  <c r="A261" i="3" s="1"/>
  <c r="F254" i="3"/>
  <c r="E254" i="3"/>
  <c r="I253" i="3"/>
  <c r="F223" i="3"/>
  <c r="E223" i="3"/>
  <c r="H223" i="3" s="1"/>
  <c r="F222" i="3"/>
  <c r="E222" i="3"/>
  <c r="F221" i="3"/>
  <c r="E221" i="3"/>
  <c r="H221" i="3" s="1"/>
  <c r="F220" i="3"/>
  <c r="E220" i="3"/>
  <c r="A219" i="3"/>
  <c r="A220" i="3" s="1"/>
  <c r="A221" i="3" s="1"/>
  <c r="A222" i="3" s="1"/>
  <c r="A223" i="3" s="1"/>
  <c r="A224" i="3" s="1"/>
  <c r="A225" i="3" s="1"/>
  <c r="I217" i="3"/>
  <c r="I138" i="3"/>
  <c r="U218" i="3"/>
  <c r="V218" i="3"/>
  <c r="V254" i="3"/>
  <c r="U254" i="3"/>
  <c r="H255" i="3" l="1"/>
  <c r="H257" i="3"/>
  <c r="H222" i="3"/>
  <c r="H254" i="3"/>
  <c r="H249" i="3"/>
  <c r="H261" i="3"/>
  <c r="H250" i="3"/>
  <c r="H220" i="3"/>
  <c r="V255" i="3"/>
  <c r="V256" i="3" s="1"/>
  <c r="V257" i="3" s="1"/>
  <c r="V258" i="3" s="1"/>
  <c r="V259" i="3" s="1"/>
  <c r="V260" i="3" s="1"/>
  <c r="V261" i="3" s="1"/>
  <c r="U255" i="3"/>
  <c r="T254" i="3"/>
  <c r="V219" i="3"/>
  <c r="V220" i="3" s="1"/>
  <c r="V221" i="3" s="1"/>
  <c r="V222" i="3" s="1"/>
  <c r="V223" i="3" s="1"/>
  <c r="V224" i="3" s="1"/>
  <c r="V225" i="3" s="1"/>
  <c r="U219" i="3"/>
  <c r="T218" i="3"/>
  <c r="U256" i="3" l="1"/>
  <c r="T255" i="3"/>
  <c r="U220" i="3"/>
  <c r="T219" i="3"/>
  <c r="D357" i="3"/>
  <c r="D355" i="3"/>
  <c r="G114" i="3"/>
  <c r="G113" i="3"/>
  <c r="G115" i="3" s="1"/>
  <c r="I142" i="3"/>
  <c r="H236" i="3"/>
  <c r="I169" i="3"/>
  <c r="F195" i="3"/>
  <c r="E195" i="3"/>
  <c r="F194" i="3"/>
  <c r="E194" i="3"/>
  <c r="F193" i="3"/>
  <c r="E193" i="3"/>
  <c r="F192" i="3"/>
  <c r="E192" i="3"/>
  <c r="F191" i="3"/>
  <c r="E191" i="3"/>
  <c r="F190" i="3"/>
  <c r="E190" i="3"/>
  <c r="F189" i="3"/>
  <c r="E189" i="3"/>
  <c r="F188" i="3"/>
  <c r="E188" i="3"/>
  <c r="F186" i="3"/>
  <c r="E186" i="3"/>
  <c r="F185" i="3"/>
  <c r="E185" i="3"/>
  <c r="F182" i="3"/>
  <c r="E182" i="3"/>
  <c r="F181" i="3"/>
  <c r="E181" i="3"/>
  <c r="F180" i="3"/>
  <c r="E180" i="3"/>
  <c r="F179" i="3"/>
  <c r="E179" i="3"/>
  <c r="F177" i="3"/>
  <c r="E177" i="3"/>
  <c r="F176" i="3"/>
  <c r="E176" i="3"/>
  <c r="F174" i="3"/>
  <c r="E174" i="3"/>
  <c r="F173" i="3"/>
  <c r="E173" i="3"/>
  <c r="F172" i="3"/>
  <c r="E172" i="3"/>
  <c r="F171" i="3"/>
  <c r="E171" i="3"/>
  <c r="F170" i="3"/>
  <c r="E170" i="3"/>
  <c r="F168" i="3"/>
  <c r="E168" i="3"/>
  <c r="F167" i="3"/>
  <c r="E167" i="3"/>
  <c r="F166" i="3"/>
  <c r="E166" i="3"/>
  <c r="F165" i="3"/>
  <c r="E165" i="3"/>
  <c r="F164" i="3"/>
  <c r="E164" i="3"/>
  <c r="F159" i="3"/>
  <c r="E159" i="3"/>
  <c r="F158" i="3"/>
  <c r="E158" i="3"/>
  <c r="F157" i="3"/>
  <c r="E157" i="3"/>
  <c r="F156" i="3"/>
  <c r="E156" i="3"/>
  <c r="F155" i="3"/>
  <c r="E155" i="3"/>
  <c r="F150" i="3"/>
  <c r="E150" i="3"/>
  <c r="F149" i="3"/>
  <c r="E149" i="3"/>
  <c r="F148" i="3"/>
  <c r="E148" i="3"/>
  <c r="F147" i="3"/>
  <c r="E147" i="3"/>
  <c r="F146" i="3"/>
  <c r="E146" i="3"/>
  <c r="F141" i="3"/>
  <c r="E141" i="3"/>
  <c r="F140" i="3"/>
  <c r="E140" i="3"/>
  <c r="F139" i="3"/>
  <c r="E139" i="3"/>
  <c r="F138" i="3"/>
  <c r="E138" i="3"/>
  <c r="I130" i="3"/>
  <c r="F337" i="3"/>
  <c r="E337" i="3"/>
  <c r="F336" i="3"/>
  <c r="E336" i="3"/>
  <c r="F335" i="3"/>
  <c r="E335" i="3"/>
  <c r="H335" i="3" s="1"/>
  <c r="F334" i="3"/>
  <c r="E334" i="3"/>
  <c r="F333" i="3"/>
  <c r="E333" i="3"/>
  <c r="F332" i="3"/>
  <c r="E332" i="3"/>
  <c r="F323" i="3"/>
  <c r="E323" i="3"/>
  <c r="F322" i="3"/>
  <c r="E322" i="3"/>
  <c r="F321" i="3"/>
  <c r="E321" i="3"/>
  <c r="F320" i="3"/>
  <c r="E320" i="3"/>
  <c r="F319" i="3"/>
  <c r="E319" i="3"/>
  <c r="F318" i="3"/>
  <c r="E318" i="3"/>
  <c r="F316" i="3"/>
  <c r="E316" i="3"/>
  <c r="F315" i="3"/>
  <c r="E315" i="3"/>
  <c r="F314" i="3"/>
  <c r="E314" i="3"/>
  <c r="F313" i="3"/>
  <c r="E313" i="3"/>
  <c r="F311" i="3"/>
  <c r="E311" i="3"/>
  <c r="F309" i="3"/>
  <c r="E309" i="3"/>
  <c r="F308" i="3"/>
  <c r="E308" i="3"/>
  <c r="F307" i="3"/>
  <c r="E307" i="3"/>
  <c r="F306" i="3"/>
  <c r="E306" i="3"/>
  <c r="F304" i="3"/>
  <c r="E304" i="3"/>
  <c r="F302" i="3"/>
  <c r="E302" i="3"/>
  <c r="F301" i="3"/>
  <c r="E301" i="3"/>
  <c r="F300" i="3"/>
  <c r="E300" i="3"/>
  <c r="F299" i="3"/>
  <c r="E299" i="3"/>
  <c r="F298" i="3"/>
  <c r="E298" i="3"/>
  <c r="F297" i="3"/>
  <c r="E297" i="3"/>
  <c r="F295" i="3"/>
  <c r="E295" i="3"/>
  <c r="F294" i="3"/>
  <c r="E294" i="3"/>
  <c r="F290" i="3"/>
  <c r="E290" i="3"/>
  <c r="F286" i="3"/>
  <c r="E286" i="3"/>
  <c r="F285" i="3"/>
  <c r="E285" i="3"/>
  <c r="F279" i="3"/>
  <c r="E279" i="3"/>
  <c r="F278" i="3"/>
  <c r="E278" i="3"/>
  <c r="I271" i="3"/>
  <c r="F270" i="3"/>
  <c r="E270" i="3"/>
  <c r="F269" i="3"/>
  <c r="E269" i="3"/>
  <c r="F267" i="3"/>
  <c r="E267" i="3"/>
  <c r="F266" i="3"/>
  <c r="E266" i="3"/>
  <c r="F265" i="3"/>
  <c r="E265" i="3"/>
  <c r="F264" i="3"/>
  <c r="E264" i="3"/>
  <c r="F263" i="3"/>
  <c r="E263" i="3"/>
  <c r="F252" i="3"/>
  <c r="E252" i="3"/>
  <c r="F251" i="3"/>
  <c r="E251" i="3"/>
  <c r="F248" i="3"/>
  <c r="E248" i="3"/>
  <c r="F247" i="3"/>
  <c r="E247" i="3"/>
  <c r="F246" i="3"/>
  <c r="E246" i="3"/>
  <c r="F245" i="3"/>
  <c r="E245" i="3"/>
  <c r="F243" i="3"/>
  <c r="E243" i="3"/>
  <c r="F242" i="3"/>
  <c r="E242" i="3"/>
  <c r="F240" i="3"/>
  <c r="E240" i="3"/>
  <c r="F239" i="3"/>
  <c r="E239" i="3"/>
  <c r="F238" i="3"/>
  <c r="E238" i="3"/>
  <c r="F232" i="3"/>
  <c r="E232" i="3"/>
  <c r="F231" i="3"/>
  <c r="E231" i="3"/>
  <c r="F230" i="3"/>
  <c r="E230" i="3"/>
  <c r="F229" i="3"/>
  <c r="E229" i="3"/>
  <c r="F214" i="3"/>
  <c r="E214" i="3"/>
  <c r="F213" i="3"/>
  <c r="E213" i="3"/>
  <c r="F212" i="3"/>
  <c r="E212" i="3"/>
  <c r="F211" i="3"/>
  <c r="E211" i="3"/>
  <c r="F203" i="3"/>
  <c r="E203" i="3"/>
  <c r="F202" i="3"/>
  <c r="E202" i="3"/>
  <c r="I196" i="3"/>
  <c r="I274" i="3"/>
  <c r="I275" i="3"/>
  <c r="I282" i="3"/>
  <c r="I289" i="3"/>
  <c r="I296" i="3"/>
  <c r="I303" i="3"/>
  <c r="I310" i="3"/>
  <c r="I317" i="3"/>
  <c r="I324" i="3"/>
  <c r="I331" i="3"/>
  <c r="I338" i="3"/>
  <c r="A340" i="3"/>
  <c r="A341" i="3" s="1"/>
  <c r="A342" i="3" s="1"/>
  <c r="A343" i="3" s="1"/>
  <c r="A344" i="3" s="1"/>
  <c r="A333" i="3"/>
  <c r="A334" i="3" s="1"/>
  <c r="A335" i="3" s="1"/>
  <c r="A336" i="3" s="1"/>
  <c r="A337" i="3" s="1"/>
  <c r="A326" i="3"/>
  <c r="A327" i="3" s="1"/>
  <c r="A328" i="3" s="1"/>
  <c r="A329" i="3" s="1"/>
  <c r="A330" i="3" s="1"/>
  <c r="A319" i="3"/>
  <c r="A320" i="3" s="1"/>
  <c r="A321" i="3" s="1"/>
  <c r="A322" i="3" s="1"/>
  <c r="A323" i="3" s="1"/>
  <c r="A312" i="3"/>
  <c r="A313" i="3" s="1"/>
  <c r="A314" i="3" s="1"/>
  <c r="A315" i="3" s="1"/>
  <c r="A316" i="3" s="1"/>
  <c r="A305" i="3"/>
  <c r="A306" i="3" s="1"/>
  <c r="A307" i="3" s="1"/>
  <c r="A308" i="3" s="1"/>
  <c r="A309" i="3" s="1"/>
  <c r="A298" i="3"/>
  <c r="A299" i="3" s="1"/>
  <c r="A300" i="3" s="1"/>
  <c r="A301" i="3" s="1"/>
  <c r="A302" i="3" s="1"/>
  <c r="A291" i="3"/>
  <c r="A292" i="3" s="1"/>
  <c r="A293" i="3" s="1"/>
  <c r="A294" i="3" s="1"/>
  <c r="A295" i="3" s="1"/>
  <c r="A284" i="3"/>
  <c r="A285" i="3" s="1"/>
  <c r="A286" i="3" s="1"/>
  <c r="A287" i="3" s="1"/>
  <c r="A288" i="3" s="1"/>
  <c r="A277" i="3"/>
  <c r="A278" i="3" s="1"/>
  <c r="A279" i="3" s="1"/>
  <c r="A280" i="3" s="1"/>
  <c r="A281" i="3" s="1"/>
  <c r="I262" i="3"/>
  <c r="A264" i="3"/>
  <c r="A265" i="3" s="1"/>
  <c r="A266" i="3" s="1"/>
  <c r="A267" i="3" s="1"/>
  <c r="A268" i="3" s="1"/>
  <c r="A269" i="3" s="1"/>
  <c r="A270" i="3" s="1"/>
  <c r="I208" i="3"/>
  <c r="I187" i="3"/>
  <c r="I244" i="3"/>
  <c r="A246" i="3"/>
  <c r="A247" i="3" s="1"/>
  <c r="A248" i="3" s="1"/>
  <c r="A249" i="3" s="1"/>
  <c r="A250" i="3" s="1"/>
  <c r="A251" i="3" s="1"/>
  <c r="A252" i="3" s="1"/>
  <c r="I226" i="3"/>
  <c r="I235" i="3"/>
  <c r="A237" i="3"/>
  <c r="A238" i="3" s="1"/>
  <c r="A239" i="3" s="1"/>
  <c r="A240" i="3" s="1"/>
  <c r="A241" i="3" s="1"/>
  <c r="A242" i="3" s="1"/>
  <c r="A243" i="3" s="1"/>
  <c r="A228" i="3"/>
  <c r="A229" i="3" s="1"/>
  <c r="A230" i="3" s="1"/>
  <c r="A231" i="3" s="1"/>
  <c r="A232" i="3" s="1"/>
  <c r="A233" i="3" s="1"/>
  <c r="A234" i="3" s="1"/>
  <c r="A210" i="3"/>
  <c r="A211" i="3" s="1"/>
  <c r="A212" i="3" s="1"/>
  <c r="A213" i="3" s="1"/>
  <c r="A214" i="3" s="1"/>
  <c r="A215" i="3" s="1"/>
  <c r="A216" i="3" s="1"/>
  <c r="A201" i="3"/>
  <c r="A202" i="3" s="1"/>
  <c r="A203" i="3" s="1"/>
  <c r="A204" i="3" s="1"/>
  <c r="A205" i="3" s="1"/>
  <c r="A206" i="3" s="1"/>
  <c r="A207" i="3" s="1"/>
  <c r="I199" i="3"/>
  <c r="I178" i="3"/>
  <c r="I160" i="3"/>
  <c r="I151" i="3"/>
  <c r="I133" i="3"/>
  <c r="A144" i="3"/>
  <c r="A145" i="3" s="1"/>
  <c r="A146" i="3" s="1"/>
  <c r="A147" i="3" s="1"/>
  <c r="A148" i="3" s="1"/>
  <c r="A149" i="3" s="1"/>
  <c r="A150" i="3" s="1"/>
  <c r="G19" i="3"/>
  <c r="V236" i="3"/>
  <c r="U283" i="3"/>
  <c r="V290" i="3"/>
  <c r="U276" i="3"/>
  <c r="V311" i="3"/>
  <c r="U236" i="3"/>
  <c r="U227" i="3"/>
  <c r="V188" i="3"/>
  <c r="U318" i="3"/>
  <c r="V161" i="3"/>
  <c r="U245" i="3"/>
  <c r="V283" i="3"/>
  <c r="U304" i="3"/>
  <c r="U209" i="3"/>
  <c r="V209" i="3"/>
  <c r="V263" i="3"/>
  <c r="U325" i="3"/>
  <c r="V297" i="3"/>
  <c r="U179" i="3"/>
  <c r="U339" i="3"/>
  <c r="U332" i="3"/>
  <c r="V245" i="3"/>
  <c r="V304" i="3"/>
  <c r="U263" i="3"/>
  <c r="V339" i="3"/>
  <c r="V332" i="3"/>
  <c r="V276" i="3"/>
  <c r="V318" i="3"/>
  <c r="U161" i="3"/>
  <c r="V170" i="3"/>
  <c r="U290" i="3"/>
  <c r="U188" i="3"/>
  <c r="V227" i="3"/>
  <c r="U311" i="3"/>
  <c r="V325" i="3"/>
  <c r="U170" i="3"/>
  <c r="V179" i="3"/>
  <c r="U297" i="3"/>
  <c r="H247" i="3" l="1"/>
  <c r="H311" i="3"/>
  <c r="H321" i="3"/>
  <c r="H333" i="3"/>
  <c r="H337" i="3"/>
  <c r="H265" i="3"/>
  <c r="E124" i="3"/>
  <c r="E123" i="3"/>
  <c r="E125" i="3"/>
  <c r="H139" i="3"/>
  <c r="U257" i="3"/>
  <c r="T256" i="3"/>
  <c r="U221" i="3"/>
  <c r="T220" i="3"/>
  <c r="H267" i="3"/>
  <c r="H202" i="3"/>
  <c r="I202" i="3" s="1"/>
  <c r="H238" i="3"/>
  <c r="H211" i="3"/>
  <c r="H213" i="3"/>
  <c r="H229" i="3"/>
  <c r="H231" i="3"/>
  <c r="H240" i="3"/>
  <c r="H322" i="3"/>
  <c r="H332" i="3"/>
  <c r="H334" i="3"/>
  <c r="H336" i="3"/>
  <c r="T339" i="3"/>
  <c r="U340" i="3"/>
  <c r="V340" i="3"/>
  <c r="V341" i="3" s="1"/>
  <c r="V342" i="3" s="1"/>
  <c r="V343" i="3" s="1"/>
  <c r="V344" i="3" s="1"/>
  <c r="V333" i="3"/>
  <c r="V334" i="3" s="1"/>
  <c r="V335" i="3" s="1"/>
  <c r="V336" i="3" s="1"/>
  <c r="V337" i="3" s="1"/>
  <c r="U333" i="3"/>
  <c r="T332" i="3"/>
  <c r="H309" i="3"/>
  <c r="H298" i="3"/>
  <c r="V326" i="3"/>
  <c r="V327" i="3" s="1"/>
  <c r="V328" i="3" s="1"/>
  <c r="V329" i="3" s="1"/>
  <c r="V330" i="3" s="1"/>
  <c r="U326" i="3"/>
  <c r="T325" i="3"/>
  <c r="H313" i="3"/>
  <c r="H318" i="3"/>
  <c r="H319" i="3"/>
  <c r="H302" i="3"/>
  <c r="H316" i="3"/>
  <c r="H320" i="3"/>
  <c r="H323" i="3"/>
  <c r="U319" i="3"/>
  <c r="T318" i="3"/>
  <c r="V319" i="3"/>
  <c r="V320" i="3" s="1"/>
  <c r="V321" i="3" s="1"/>
  <c r="V322" i="3" s="1"/>
  <c r="V323" i="3" s="1"/>
  <c r="H286" i="3"/>
  <c r="H294" i="3"/>
  <c r="H297" i="3"/>
  <c r="H300" i="3"/>
  <c r="H315" i="3"/>
  <c r="H314" i="3"/>
  <c r="U312" i="3"/>
  <c r="T311" i="3"/>
  <c r="V312" i="3"/>
  <c r="V313" i="3" s="1"/>
  <c r="V314" i="3" s="1"/>
  <c r="V315" i="3" s="1"/>
  <c r="V316" i="3" s="1"/>
  <c r="H285" i="3"/>
  <c r="H290" i="3"/>
  <c r="H301" i="3"/>
  <c r="H304" i="3"/>
  <c r="H306" i="3"/>
  <c r="H308" i="3"/>
  <c r="H299" i="3"/>
  <c r="H307" i="3"/>
  <c r="V305" i="3"/>
  <c r="V306" i="3" s="1"/>
  <c r="V307" i="3" s="1"/>
  <c r="V308" i="3" s="1"/>
  <c r="V309" i="3" s="1"/>
  <c r="U305" i="3"/>
  <c r="T304" i="3"/>
  <c r="V298" i="3"/>
  <c r="V299" i="3" s="1"/>
  <c r="V300" i="3" s="1"/>
  <c r="V301" i="3" s="1"/>
  <c r="V302" i="3" s="1"/>
  <c r="T297" i="3"/>
  <c r="U298" i="3"/>
  <c r="H295" i="3"/>
  <c r="V291" i="3"/>
  <c r="V292" i="3" s="1"/>
  <c r="V293" i="3" s="1"/>
  <c r="V294" i="3" s="1"/>
  <c r="V295" i="3" s="1"/>
  <c r="T290" i="3"/>
  <c r="U291" i="3"/>
  <c r="T283" i="3"/>
  <c r="U284" i="3"/>
  <c r="V284" i="3"/>
  <c r="V285" i="3" s="1"/>
  <c r="V286" i="3" s="1"/>
  <c r="V287" i="3" s="1"/>
  <c r="V288" i="3" s="1"/>
  <c r="H278" i="3"/>
  <c r="H279" i="3"/>
  <c r="V277" i="3"/>
  <c r="V278" i="3" s="1"/>
  <c r="V279" i="3" s="1"/>
  <c r="V280" i="3" s="1"/>
  <c r="V281" i="3" s="1"/>
  <c r="U277" i="3"/>
  <c r="T276" i="3"/>
  <c r="H245" i="3"/>
  <c r="H243" i="3"/>
  <c r="H252" i="3"/>
  <c r="H246" i="3"/>
  <c r="H270" i="3"/>
  <c r="H264" i="3"/>
  <c r="H269" i="3"/>
  <c r="H248" i="3"/>
  <c r="H263" i="3"/>
  <c r="H266" i="3"/>
  <c r="V264" i="3"/>
  <c r="V265" i="3" s="1"/>
  <c r="V266" i="3" s="1"/>
  <c r="V267" i="3" s="1"/>
  <c r="V268" i="3" s="1"/>
  <c r="V269" i="3" s="1"/>
  <c r="V270" i="3" s="1"/>
  <c r="U264" i="3"/>
  <c r="T263" i="3"/>
  <c r="H190" i="3"/>
  <c r="H192" i="3"/>
  <c r="H230" i="3"/>
  <c r="H232" i="3"/>
  <c r="H242" i="3"/>
  <c r="H251" i="3"/>
  <c r="T245" i="3"/>
  <c r="U246" i="3"/>
  <c r="V246" i="3"/>
  <c r="V247" i="3" s="1"/>
  <c r="V248" i="3" s="1"/>
  <c r="V249" i="3" s="1"/>
  <c r="V250" i="3" s="1"/>
  <c r="V251" i="3" s="1"/>
  <c r="V252" i="3" s="1"/>
  <c r="H239" i="3"/>
  <c r="T236" i="3"/>
  <c r="U237" i="3"/>
  <c r="V237" i="3"/>
  <c r="V238" i="3" s="1"/>
  <c r="V239" i="3" s="1"/>
  <c r="V240" i="3" s="1"/>
  <c r="V241" i="3" s="1"/>
  <c r="V242" i="3" s="1"/>
  <c r="V243" i="3" s="1"/>
  <c r="H191" i="3"/>
  <c r="H212" i="3"/>
  <c r="H214" i="3"/>
  <c r="V228" i="3"/>
  <c r="V229" i="3" s="1"/>
  <c r="V230" i="3" s="1"/>
  <c r="V231" i="3" s="1"/>
  <c r="V232" i="3" s="1"/>
  <c r="V233" i="3" s="1"/>
  <c r="V234" i="3" s="1"/>
  <c r="T227" i="3"/>
  <c r="U228" i="3"/>
  <c r="H203" i="3"/>
  <c r="V210" i="3"/>
  <c r="V211" i="3" s="1"/>
  <c r="V212" i="3" s="1"/>
  <c r="V213" i="3" s="1"/>
  <c r="V214" i="3" s="1"/>
  <c r="V215" i="3" s="1"/>
  <c r="V216" i="3" s="1"/>
  <c r="U210" i="3"/>
  <c r="T209" i="3"/>
  <c r="H195" i="3"/>
  <c r="H189" i="3"/>
  <c r="H182" i="3"/>
  <c r="H194" i="3"/>
  <c r="H177" i="3"/>
  <c r="H179" i="3"/>
  <c r="H185" i="3"/>
  <c r="H188" i="3"/>
  <c r="H193" i="3"/>
  <c r="V189" i="3"/>
  <c r="V190" i="3" s="1"/>
  <c r="V191" i="3" s="1"/>
  <c r="V192" i="3" s="1"/>
  <c r="V193" i="3" s="1"/>
  <c r="V194" i="3" s="1"/>
  <c r="V195" i="3" s="1"/>
  <c r="T188" i="3"/>
  <c r="U189" i="3"/>
  <c r="H174" i="3"/>
  <c r="I174" i="3" s="1"/>
  <c r="H172" i="3"/>
  <c r="H176" i="3"/>
  <c r="H180" i="3"/>
  <c r="H170" i="3"/>
  <c r="H171" i="3"/>
  <c r="H173" i="3"/>
  <c r="H181" i="3"/>
  <c r="H186" i="3"/>
  <c r="V180" i="3"/>
  <c r="V181" i="3" s="1"/>
  <c r="V182" i="3" s="1"/>
  <c r="V183" i="3" s="1"/>
  <c r="V184" i="3" s="1"/>
  <c r="V185" i="3" s="1"/>
  <c r="V186" i="3" s="1"/>
  <c r="T179" i="3"/>
  <c r="U180" i="3"/>
  <c r="U171" i="3"/>
  <c r="T170" i="3"/>
  <c r="V171" i="3"/>
  <c r="V172" i="3" s="1"/>
  <c r="V173" i="3" s="1"/>
  <c r="V174" i="3" s="1"/>
  <c r="V175" i="3" s="1"/>
  <c r="V176" i="3" s="1"/>
  <c r="V177" i="3" s="1"/>
  <c r="H165" i="3"/>
  <c r="H167" i="3"/>
  <c r="H164" i="3"/>
  <c r="H166" i="3"/>
  <c r="H168" i="3"/>
  <c r="U162" i="3"/>
  <c r="T161" i="3"/>
  <c r="V162" i="3"/>
  <c r="V163" i="3" s="1"/>
  <c r="V164" i="3" s="1"/>
  <c r="V165" i="3" s="1"/>
  <c r="V166" i="3" s="1"/>
  <c r="V167" i="3" s="1"/>
  <c r="V168" i="3" s="1"/>
  <c r="L41" i="6"/>
  <c r="I41" i="6"/>
  <c r="E41" i="6"/>
  <c r="L40" i="6"/>
  <c r="I40" i="6"/>
  <c r="E40" i="6"/>
  <c r="L39" i="6"/>
  <c r="I39" i="6"/>
  <c r="E39" i="6"/>
  <c r="L38" i="6"/>
  <c r="I38" i="6"/>
  <c r="E38" i="6"/>
  <c r="L37" i="6"/>
  <c r="I37" i="6"/>
  <c r="E37" i="6"/>
  <c r="L36" i="6"/>
  <c r="I36" i="6"/>
  <c r="E36" i="6"/>
  <c r="L35" i="6"/>
  <c r="I35" i="6"/>
  <c r="E35" i="6"/>
  <c r="L34" i="6"/>
  <c r="I34" i="6"/>
  <c r="E34" i="6"/>
  <c r="L33" i="6"/>
  <c r="I33" i="6"/>
  <c r="E33" i="6"/>
  <c r="L32" i="6"/>
  <c r="I32" i="6"/>
  <c r="E32" i="6"/>
  <c r="L31" i="6"/>
  <c r="I31" i="6"/>
  <c r="E31" i="6"/>
  <c r="L30" i="6"/>
  <c r="I30" i="6"/>
  <c r="E30" i="6"/>
  <c r="L29" i="6"/>
  <c r="I29" i="6"/>
  <c r="E29" i="6"/>
  <c r="L28" i="6"/>
  <c r="I28" i="6"/>
  <c r="E28" i="6"/>
  <c r="L27" i="6"/>
  <c r="I27" i="6"/>
  <c r="E27" i="6"/>
  <c r="L26" i="6"/>
  <c r="I26" i="6"/>
  <c r="E26" i="6"/>
  <c r="L25" i="6"/>
  <c r="I25" i="6"/>
  <c r="E25" i="6"/>
  <c r="L24" i="6"/>
  <c r="I24" i="6"/>
  <c r="E24" i="6"/>
  <c r="L23" i="6"/>
  <c r="I23" i="6"/>
  <c r="E23" i="6"/>
  <c r="L22" i="6"/>
  <c r="I22" i="6"/>
  <c r="E22" i="6"/>
  <c r="L21" i="6"/>
  <c r="I21" i="6"/>
  <c r="E21" i="6"/>
  <c r="L20" i="6"/>
  <c r="I20" i="6"/>
  <c r="E20" i="6"/>
  <c r="L19" i="6"/>
  <c r="I19" i="6"/>
  <c r="E19" i="6"/>
  <c r="L18" i="6"/>
  <c r="I18" i="6"/>
  <c r="E18" i="6"/>
  <c r="L17" i="6"/>
  <c r="I17" i="6"/>
  <c r="E17" i="6"/>
  <c r="L16" i="6"/>
  <c r="I16" i="6"/>
  <c r="E16" i="6"/>
  <c r="L15" i="6"/>
  <c r="I15" i="6"/>
  <c r="E15" i="6"/>
  <c r="L14" i="6"/>
  <c r="I14" i="6"/>
  <c r="E14" i="6"/>
  <c r="L13" i="6"/>
  <c r="I13" i="6"/>
  <c r="E13" i="6"/>
  <c r="L12" i="6"/>
  <c r="I12" i="6"/>
  <c r="E12" i="6"/>
  <c r="L11" i="6"/>
  <c r="I11" i="6"/>
  <c r="E11" i="6"/>
  <c r="L10" i="6"/>
  <c r="I10" i="6"/>
  <c r="E10" i="6"/>
  <c r="L9" i="6"/>
  <c r="I9" i="6"/>
  <c r="E9" i="6"/>
  <c r="L8" i="6"/>
  <c r="I8" i="6"/>
  <c r="E8" i="6"/>
  <c r="L7" i="6"/>
  <c r="I7" i="6"/>
  <c r="E7" i="6"/>
  <c r="L6" i="6"/>
  <c r="I6" i="6"/>
  <c r="E6" i="6"/>
  <c r="E126" i="3" l="1"/>
  <c r="G124" i="3"/>
  <c r="E42" i="6"/>
  <c r="E44" i="6" s="1"/>
  <c r="U258" i="3"/>
  <c r="T257" i="3"/>
  <c r="U222" i="3"/>
  <c r="T221" i="3"/>
  <c r="G125" i="3"/>
  <c r="T340" i="3"/>
  <c r="U341" i="3"/>
  <c r="U334" i="3"/>
  <c r="T333" i="3"/>
  <c r="U327" i="3"/>
  <c r="T326" i="3"/>
  <c r="U320" i="3"/>
  <c r="T319" i="3"/>
  <c r="U313" i="3"/>
  <c r="T312" i="3"/>
  <c r="U306" i="3"/>
  <c r="T305" i="3"/>
  <c r="T298" i="3"/>
  <c r="U299" i="3"/>
  <c r="U292" i="3"/>
  <c r="T291" i="3"/>
  <c r="U285" i="3"/>
  <c r="T284" i="3"/>
  <c r="T277" i="3"/>
  <c r="U278" i="3"/>
  <c r="T264" i="3"/>
  <c r="U265" i="3"/>
  <c r="U247" i="3"/>
  <c r="T246" i="3"/>
  <c r="T237" i="3"/>
  <c r="U238" i="3"/>
  <c r="T228" i="3"/>
  <c r="U229" i="3"/>
  <c r="U211" i="3"/>
  <c r="T210" i="3"/>
  <c r="U190" i="3"/>
  <c r="T189" i="3"/>
  <c r="T180" i="3"/>
  <c r="U181" i="3"/>
  <c r="U172" i="3"/>
  <c r="T171" i="3"/>
  <c r="U163" i="3"/>
  <c r="T162" i="3"/>
  <c r="I42" i="6"/>
  <c r="H42" i="6" s="1"/>
  <c r="L42" i="6"/>
  <c r="K42" i="6" s="1"/>
  <c r="D42" i="6" l="1"/>
  <c r="D44" i="6" s="1"/>
  <c r="U259" i="3"/>
  <c r="T258" i="3"/>
  <c r="T222" i="3"/>
  <c r="U223" i="3"/>
  <c r="T341" i="3"/>
  <c r="U342" i="3"/>
  <c r="U335" i="3"/>
  <c r="T334" i="3"/>
  <c r="T327" i="3"/>
  <c r="U328" i="3"/>
  <c r="U321" i="3"/>
  <c r="T320" i="3"/>
  <c r="U314" i="3"/>
  <c r="T313" i="3"/>
  <c r="T306" i="3"/>
  <c r="U307" i="3"/>
  <c r="T299" i="3"/>
  <c r="U300" i="3"/>
  <c r="U293" i="3"/>
  <c r="T292" i="3"/>
  <c r="U286" i="3"/>
  <c r="T285" i="3"/>
  <c r="U279" i="3"/>
  <c r="T278" i="3"/>
  <c r="U266" i="3"/>
  <c r="T265" i="3"/>
  <c r="U248" i="3"/>
  <c r="T247" i="3"/>
  <c r="U239" i="3"/>
  <c r="T238" i="3"/>
  <c r="U230" i="3"/>
  <c r="T229" i="3"/>
  <c r="U212" i="3"/>
  <c r="T211" i="3"/>
  <c r="T190" i="3"/>
  <c r="U191" i="3"/>
  <c r="T181" i="3"/>
  <c r="U182" i="3"/>
  <c r="T172" i="3"/>
  <c r="U173" i="3"/>
  <c r="T163" i="3"/>
  <c r="U164" i="3"/>
  <c r="C26" i="3"/>
  <c r="C18" i="3"/>
  <c r="H159" i="3"/>
  <c r="H158" i="3"/>
  <c r="H157" i="3"/>
  <c r="H156" i="3"/>
  <c r="H155" i="3"/>
  <c r="H150" i="3"/>
  <c r="H149" i="3"/>
  <c r="H148" i="3"/>
  <c r="H147" i="3"/>
  <c r="H146" i="3"/>
  <c r="J146" i="3" s="1"/>
  <c r="E127" i="3"/>
  <c r="H138" i="3"/>
  <c r="H140" i="3"/>
  <c r="H141" i="3"/>
  <c r="G123" i="3" l="1"/>
  <c r="G126" i="3" s="1"/>
  <c r="U260" i="3"/>
  <c r="T259" i="3"/>
  <c r="U224" i="3"/>
  <c r="T223" i="3"/>
  <c r="T342" i="3"/>
  <c r="U343" i="3"/>
  <c r="U336" i="3"/>
  <c r="T335" i="3"/>
  <c r="U329" i="3"/>
  <c r="T328" i="3"/>
  <c r="U322" i="3"/>
  <c r="T321" i="3"/>
  <c r="U315" i="3"/>
  <c r="T314" i="3"/>
  <c r="U308" i="3"/>
  <c r="T307" i="3"/>
  <c r="U301" i="3"/>
  <c r="T300" i="3"/>
  <c r="U294" i="3"/>
  <c r="T293" i="3"/>
  <c r="U287" i="3"/>
  <c r="T286" i="3"/>
  <c r="U280" i="3"/>
  <c r="T279" i="3"/>
  <c r="T266" i="3"/>
  <c r="U267" i="3"/>
  <c r="U249" i="3"/>
  <c r="T248" i="3"/>
  <c r="U240" i="3"/>
  <c r="T239" i="3"/>
  <c r="U231" i="3"/>
  <c r="T230" i="3"/>
  <c r="U213" i="3"/>
  <c r="T212" i="3"/>
  <c r="U192" i="3"/>
  <c r="T191" i="3"/>
  <c r="U183" i="3"/>
  <c r="T182" i="3"/>
  <c r="T173" i="3"/>
  <c r="U174" i="3"/>
  <c r="U165" i="3"/>
  <c r="T164" i="3"/>
  <c r="G120" i="3"/>
  <c r="E120" i="3"/>
  <c r="A92" i="3"/>
  <c r="D93" i="3" s="1"/>
  <c r="J102" i="3" s="1"/>
  <c r="A76" i="3"/>
  <c r="D77" i="3" s="1"/>
  <c r="D61" i="3"/>
  <c r="U261" i="3" l="1"/>
  <c r="T261" i="3" s="1"/>
  <c r="T260" i="3"/>
  <c r="T224" i="3"/>
  <c r="U225" i="3"/>
  <c r="T225" i="3" s="1"/>
  <c r="T343" i="3"/>
  <c r="U344" i="3"/>
  <c r="T344" i="3" s="1"/>
  <c r="U337" i="3"/>
  <c r="T337" i="3" s="1"/>
  <c r="T336" i="3"/>
  <c r="U330" i="3"/>
  <c r="T330" i="3" s="1"/>
  <c r="T329" i="3"/>
  <c r="U323" i="3"/>
  <c r="T323" i="3" s="1"/>
  <c r="T322" i="3"/>
  <c r="U316" i="3"/>
  <c r="T316" i="3" s="1"/>
  <c r="T315" i="3"/>
  <c r="U309" i="3"/>
  <c r="T309" i="3" s="1"/>
  <c r="T308" i="3"/>
  <c r="U302" i="3"/>
  <c r="T302" i="3" s="1"/>
  <c r="T301" i="3"/>
  <c r="U295" i="3"/>
  <c r="T295" i="3" s="1"/>
  <c r="T294" i="3"/>
  <c r="U288" i="3"/>
  <c r="T288" i="3" s="1"/>
  <c r="T287" i="3"/>
  <c r="U281" i="3"/>
  <c r="T281" i="3" s="1"/>
  <c r="T280" i="3"/>
  <c r="U268" i="3"/>
  <c r="T267" i="3"/>
  <c r="T249" i="3"/>
  <c r="U250" i="3"/>
  <c r="U241" i="3"/>
  <c r="T240" i="3"/>
  <c r="U232" i="3"/>
  <c r="T231" i="3"/>
  <c r="U214" i="3"/>
  <c r="T213" i="3"/>
  <c r="U193" i="3"/>
  <c r="T192" i="3"/>
  <c r="U184" i="3"/>
  <c r="T183" i="3"/>
  <c r="T174" i="3"/>
  <c r="U175" i="3"/>
  <c r="T165" i="3"/>
  <c r="U166" i="3"/>
  <c r="J101" i="3"/>
  <c r="C38" i="4"/>
  <c r="G37" i="4"/>
  <c r="F37" i="4"/>
  <c r="G36" i="4"/>
  <c r="F36" i="4"/>
  <c r="G35" i="4"/>
  <c r="F35" i="4"/>
  <c r="G34" i="4"/>
  <c r="F34" i="4"/>
  <c r="G33" i="4"/>
  <c r="F33" i="4"/>
  <c r="G32" i="4"/>
  <c r="F32" i="4"/>
  <c r="G31" i="4"/>
  <c r="F31" i="4"/>
  <c r="G30" i="4"/>
  <c r="F30" i="4"/>
  <c r="G29" i="4"/>
  <c r="F29" i="4"/>
  <c r="G28" i="4"/>
  <c r="F28" i="4"/>
  <c r="G27" i="4"/>
  <c r="F27" i="4"/>
  <c r="G26" i="4"/>
  <c r="F26" i="4"/>
  <c r="K15" i="4"/>
  <c r="K14" i="4"/>
  <c r="K13" i="4"/>
  <c r="H77" i="3"/>
  <c r="I5" i="4"/>
  <c r="C96" i="3" l="1"/>
  <c r="C95" i="3"/>
  <c r="U269" i="3"/>
  <c r="T268" i="3"/>
  <c r="U251" i="3"/>
  <c r="T250" i="3"/>
  <c r="U242" i="3"/>
  <c r="T241" i="3"/>
  <c r="T232" i="3"/>
  <c r="U233" i="3"/>
  <c r="U215" i="3"/>
  <c r="T214" i="3"/>
  <c r="T193" i="3"/>
  <c r="U194" i="3"/>
  <c r="U185" i="3"/>
  <c r="T184" i="3"/>
  <c r="T175" i="3"/>
  <c r="U176" i="3"/>
  <c r="T166" i="3"/>
  <c r="U167" i="3"/>
  <c r="F38" i="4"/>
  <c r="G38" i="4"/>
  <c r="E18" i="4"/>
  <c r="E15" i="4"/>
  <c r="E17" i="4"/>
  <c r="E11" i="4"/>
  <c r="K6" i="4"/>
  <c r="E9" i="4"/>
  <c r="K8" i="4"/>
  <c r="C7" i="4" s="1"/>
  <c r="E14" i="4"/>
  <c r="E12" i="4"/>
  <c r="E16" i="4"/>
  <c r="E10" i="4"/>
  <c r="K9" i="4"/>
  <c r="K10" i="4" s="1"/>
  <c r="K11" i="4" s="1"/>
  <c r="E13" i="4"/>
  <c r="K7" i="4"/>
  <c r="J86" i="3"/>
  <c r="J85" i="3"/>
  <c r="C80" i="3" l="1"/>
  <c r="C79" i="3"/>
  <c r="U270" i="3"/>
  <c r="T270" i="3" s="1"/>
  <c r="T269" i="3"/>
  <c r="T251" i="3"/>
  <c r="U252" i="3"/>
  <c r="T252" i="3" s="1"/>
  <c r="U243" i="3"/>
  <c r="T243" i="3" s="1"/>
  <c r="T242" i="3"/>
  <c r="U234" i="3"/>
  <c r="T234" i="3" s="1"/>
  <c r="T233" i="3"/>
  <c r="U216" i="3"/>
  <c r="T216" i="3" s="1"/>
  <c r="T215" i="3"/>
  <c r="T194" i="3"/>
  <c r="U195" i="3"/>
  <c r="T195" i="3" s="1"/>
  <c r="U186" i="3"/>
  <c r="T186" i="3" s="1"/>
  <c r="T185" i="3"/>
  <c r="T176" i="3"/>
  <c r="U177" i="3"/>
  <c r="T177" i="3" s="1"/>
  <c r="T167" i="3"/>
  <c r="U168" i="3"/>
  <c r="T168" i="3" s="1"/>
  <c r="K12" i="4"/>
  <c r="K16" i="4" s="1"/>
  <c r="C8" i="4" s="1"/>
  <c r="E8" i="4" s="1"/>
  <c r="E7" i="4"/>
  <c r="A135" i="3"/>
  <c r="A136" i="3" s="1"/>
  <c r="A137" i="3" s="1"/>
  <c r="A138" i="3" s="1"/>
  <c r="A139" i="3" s="1"/>
  <c r="A140" i="3" s="1"/>
  <c r="A141" i="3" s="1"/>
  <c r="F7" i="4" l="1"/>
  <c r="J4" i="4" s="1"/>
  <c r="H7" i="4" s="1"/>
  <c r="G4" i="3" l="1"/>
  <c r="H120" i="3" l="1"/>
  <c r="G127" i="3" s="1"/>
  <c r="D356" i="3" l="1"/>
  <c r="J70" i="3"/>
  <c r="J69" i="3"/>
  <c r="H61" i="3"/>
  <c r="C64" i="3" l="1"/>
  <c r="C63" i="3"/>
  <c r="J65" i="3"/>
  <c r="D70" i="3"/>
  <c r="D67" i="3"/>
  <c r="D65" i="3"/>
  <c r="J63" i="3"/>
  <c r="D74" i="3"/>
  <c r="D72" i="3"/>
  <c r="D69" i="3"/>
  <c r="D66" i="3"/>
  <c r="J64" i="3"/>
  <c r="J62" i="3"/>
  <c r="D73" i="3"/>
  <c r="D71" i="3"/>
  <c r="D68" i="3"/>
  <c r="D90" i="3" l="1"/>
  <c r="D82" i="3"/>
  <c r="D85" i="3"/>
  <c r="J79" i="3"/>
  <c r="D89" i="3"/>
  <c r="D83" i="3"/>
  <c r="J78" i="3"/>
  <c r="D88" i="3"/>
  <c r="J81" i="3"/>
  <c r="J82" i="3" s="1"/>
  <c r="D87" i="3"/>
  <c r="D81" i="3"/>
  <c r="J80" i="3"/>
  <c r="D86" i="3"/>
  <c r="D84" i="3"/>
  <c r="J66" i="3"/>
  <c r="J71" i="3" s="1"/>
  <c r="D79" i="3" l="1"/>
  <c r="J83" i="3"/>
  <c r="J87" i="3"/>
  <c r="J84" i="3"/>
  <c r="D63" i="3"/>
  <c r="J67" i="3"/>
  <c r="H93" i="3"/>
  <c r="J88" i="3" l="1"/>
  <c r="D106" i="3"/>
  <c r="D105" i="3"/>
  <c r="D99" i="3"/>
  <c r="J96" i="3"/>
  <c r="D101" i="3"/>
  <c r="D100" i="3"/>
  <c r="J94" i="3"/>
  <c r="D104" i="3"/>
  <c r="D98" i="3"/>
  <c r="J97" i="3"/>
  <c r="J98" i="3" s="1"/>
  <c r="J99" i="3" s="1"/>
  <c r="J100" i="3" s="1"/>
  <c r="D103" i="3"/>
  <c r="D97" i="3"/>
  <c r="J95" i="3"/>
  <c r="D102" i="3"/>
  <c r="J68" i="3"/>
  <c r="D80" i="3" l="1"/>
  <c r="E79" i="3"/>
  <c r="I76" i="3" s="1"/>
  <c r="G79" i="3" s="1"/>
  <c r="J103" i="3"/>
  <c r="J104" i="3" s="1"/>
  <c r="D96" i="3" s="1"/>
  <c r="D95" i="3"/>
  <c r="J72" i="3"/>
  <c r="U143" i="3"/>
  <c r="V152" i="3"/>
  <c r="U152" i="3"/>
  <c r="V143" i="3"/>
  <c r="E95" i="3" l="1"/>
  <c r="I92" i="3" s="1"/>
  <c r="G95" i="3" s="1"/>
  <c r="E63" i="3"/>
  <c r="T152" i="3"/>
  <c r="U153" i="3"/>
  <c r="V153" i="3"/>
  <c r="V154" i="3" s="1"/>
  <c r="V155" i="3" s="1"/>
  <c r="V156" i="3" s="1"/>
  <c r="V157" i="3" s="1"/>
  <c r="V158" i="3" s="1"/>
  <c r="V159" i="3" s="1"/>
  <c r="V144" i="3"/>
  <c r="V145" i="3" s="1"/>
  <c r="V146" i="3" s="1"/>
  <c r="V147" i="3" s="1"/>
  <c r="V148" i="3" s="1"/>
  <c r="V149" i="3" s="1"/>
  <c r="V150" i="3" s="1"/>
  <c r="U144" i="3"/>
  <c r="T143" i="3"/>
  <c r="G107" i="3" l="1"/>
  <c r="D64" i="3"/>
  <c r="I60" i="3"/>
  <c r="G63" i="3" s="1"/>
  <c r="T153" i="3"/>
  <c r="U154" i="3"/>
  <c r="T154" i="3" s="1"/>
  <c r="U145" i="3"/>
  <c r="T144" i="3"/>
  <c r="U155" i="3" l="1"/>
  <c r="T155" i="3" s="1"/>
  <c r="U146" i="3"/>
  <c r="T145" i="3"/>
  <c r="U156" i="3" l="1"/>
  <c r="T156" i="3" s="1"/>
  <c r="U147" i="3"/>
  <c r="T146" i="3"/>
  <c r="U157" i="3" l="1"/>
  <c r="T157" i="3" s="1"/>
  <c r="U148" i="3"/>
  <c r="T147" i="3"/>
  <c r="U158" i="3" l="1"/>
  <c r="T158" i="3" s="1"/>
  <c r="U149" i="3"/>
  <c r="T148" i="3"/>
  <c r="U159" i="3" l="1"/>
  <c r="T159" i="3" s="1"/>
  <c r="U150" i="3"/>
  <c r="T149" i="3"/>
  <c r="T150" i="3" l="1"/>
</calcChain>
</file>

<file path=xl/comments1.xml><?xml version="1.0" encoding="utf-8"?>
<comments xmlns="http://schemas.openxmlformats.org/spreadsheetml/2006/main">
  <authors>
    <author>SACHIN</author>
  </authors>
  <commentList>
    <comment ref="C9" authorId="0" shapeId="0">
      <text>
        <r>
          <rPr>
            <b/>
            <sz val="18"/>
            <color indexed="81"/>
            <rFont val="Tahoma"/>
            <family val="2"/>
          </rPr>
          <t>SACHIN:</t>
        </r>
        <r>
          <rPr>
            <sz val="18"/>
            <color indexed="81"/>
            <rFont val="Tahoma"/>
            <family val="2"/>
          </rPr>
          <t xml:space="preserve">
As per initiation Mail</t>
        </r>
      </text>
    </comment>
    <comment ref="C10" authorId="0" shapeId="0">
      <text>
        <r>
          <rPr>
            <b/>
            <sz val="9"/>
            <color indexed="81"/>
            <rFont val="Tahoma"/>
            <family val="2"/>
          </rPr>
          <t>SACHIN:</t>
        </r>
        <r>
          <rPr>
            <sz val="9"/>
            <color indexed="81"/>
            <rFont val="Tahoma"/>
            <family val="2"/>
          </rPr>
          <t xml:space="preserve">
As per plans</t>
        </r>
      </text>
    </comment>
    <comment ref="C11" authorId="0" shapeId="0">
      <text>
        <r>
          <rPr>
            <b/>
            <sz val="9"/>
            <color indexed="81"/>
            <rFont val="Tahoma"/>
            <family val="2"/>
          </rPr>
          <t>SACHIN:</t>
        </r>
        <r>
          <rPr>
            <sz val="9"/>
            <color indexed="81"/>
            <rFont val="Tahoma"/>
            <family val="2"/>
          </rPr>
          <t xml:space="preserve">
As per maps</t>
        </r>
      </text>
    </comment>
    <comment ref="G17" authorId="0" shapeId="0">
      <text>
        <r>
          <rPr>
            <b/>
            <sz val="18"/>
            <color indexed="81"/>
            <rFont val="Tahoma"/>
            <family val="2"/>
          </rPr>
          <t>From Rera</t>
        </r>
      </text>
    </comment>
    <comment ref="G21" authorId="0" shapeId="0">
      <text>
        <r>
          <rPr>
            <b/>
            <sz val="16"/>
            <color indexed="81"/>
            <rFont val="Tahoma"/>
            <family val="2"/>
          </rPr>
          <t>From RERA</t>
        </r>
      </text>
    </comment>
    <comment ref="G27" authorId="0" shapeId="0">
      <text>
        <r>
          <rPr>
            <b/>
            <sz val="12"/>
            <color indexed="81"/>
            <rFont val="Tahoma"/>
            <family val="2"/>
          </rPr>
          <t>SACHIN:</t>
        </r>
        <r>
          <rPr>
            <sz val="12"/>
            <color indexed="81"/>
            <rFont val="Tahoma"/>
            <family val="2"/>
          </rPr>
          <t xml:space="preserve">
Road size should be in metre</t>
        </r>
      </text>
    </comment>
    <comment ref="G113" authorId="0" shapeId="0">
      <text>
        <r>
          <rPr>
            <b/>
            <sz val="16"/>
            <color indexed="81"/>
            <rFont val="Tahoma"/>
            <family val="2"/>
          </rPr>
          <t>Ready Recknor</t>
        </r>
      </text>
    </comment>
  </commentList>
</comments>
</file>

<file path=xl/comments2.xml><?xml version="1.0" encoding="utf-8"?>
<comments xmlns="http://schemas.openxmlformats.org/spreadsheetml/2006/main">
  <authors>
    <author>SACHIN</author>
  </authors>
  <commentList>
    <comment ref="C9" authorId="0" shapeId="0">
      <text>
        <r>
          <rPr>
            <b/>
            <sz val="9"/>
            <color indexed="81"/>
            <rFont val="Tahoma"/>
            <family val="2"/>
          </rPr>
          <t>SACHIN:</t>
        </r>
        <r>
          <rPr>
            <sz val="9"/>
            <color indexed="81"/>
            <rFont val="Tahoma"/>
            <family val="2"/>
          </rPr>
          <t xml:space="preserve">
If banker changes the rate</t>
        </r>
      </text>
    </comment>
    <comment ref="C10" authorId="0" shapeId="0">
      <text>
        <r>
          <rPr>
            <b/>
            <sz val="9"/>
            <color indexed="81"/>
            <rFont val="Tahoma"/>
            <family val="2"/>
          </rPr>
          <t>SACHIN:</t>
        </r>
        <r>
          <rPr>
            <sz val="9"/>
            <color indexed="81"/>
            <rFont val="Tahoma"/>
            <family val="2"/>
          </rPr>
          <t xml:space="preserve">
If we change the rate</t>
        </r>
      </text>
    </comment>
  </commentList>
</comments>
</file>

<file path=xl/sharedStrings.xml><?xml version="1.0" encoding="utf-8"?>
<sst xmlns="http://schemas.openxmlformats.org/spreadsheetml/2006/main" count="1054" uniqueCount="414">
  <si>
    <t>Boundaries</t>
  </si>
  <si>
    <t>North</t>
  </si>
  <si>
    <t>East</t>
  </si>
  <si>
    <t>West</t>
  </si>
  <si>
    <t>:</t>
  </si>
  <si>
    <t>As per Actual at site</t>
  </si>
  <si>
    <t>South</t>
  </si>
  <si>
    <t>As per Site / Actual</t>
  </si>
  <si>
    <t>Government Guideline/ Circle rate for Land (Rs per sqft)</t>
  </si>
  <si>
    <t>Authorized Signatory Name &amp; Signature</t>
  </si>
  <si>
    <t>Name of Valuation Agency</t>
  </si>
  <si>
    <t>As per Legal Documents</t>
  </si>
  <si>
    <t>Date of Technical Initiation</t>
  </si>
  <si>
    <t>Class of Locality</t>
  </si>
  <si>
    <t>Type of Road</t>
  </si>
  <si>
    <t>Distance from Railway Station (Km)</t>
  </si>
  <si>
    <t>Distance from Bus stand (Km)</t>
  </si>
  <si>
    <t>Distance from the Main Market (Km)</t>
  </si>
  <si>
    <t>Property falls under Seismic Zone</t>
  </si>
  <si>
    <t>Property Falls under Flood Zone</t>
  </si>
  <si>
    <t>Zone/Locality/Surrounding/Civic Amenities</t>
  </si>
  <si>
    <t>Any risk of Demolition</t>
  </si>
  <si>
    <t>Property Falls in Cyclone Zone</t>
  </si>
  <si>
    <t>Electrification/Electric poles observed</t>
  </si>
  <si>
    <t>Valuer Certification/Disclaimer</t>
  </si>
  <si>
    <t>Extra Amenities available</t>
  </si>
  <si>
    <t>Infrastructure in the area</t>
  </si>
  <si>
    <t>Status of Holding</t>
  </si>
  <si>
    <t>Government Guideline/ Circle rate for Flat/Unit/ Built up (Rs per sqft)</t>
  </si>
  <si>
    <t>Branch Name/ID</t>
  </si>
  <si>
    <t>Name of Engineer Visited the property</t>
  </si>
  <si>
    <t>Degree of Risk Associated</t>
  </si>
  <si>
    <t>Property Falls in CR Zone</t>
  </si>
  <si>
    <t>Date of Report Release</t>
  </si>
  <si>
    <t>Documents Provided by GHF</t>
  </si>
  <si>
    <t>Request from GHF Employee</t>
  </si>
  <si>
    <t>Name of the person met at site &amp; Contact No.</t>
  </si>
  <si>
    <t>NDMA Guidelines</t>
  </si>
  <si>
    <t>APF Report Format</t>
  </si>
  <si>
    <t>Project Name</t>
  </si>
  <si>
    <t>Data from APF Request Form</t>
  </si>
  <si>
    <t>As per ARF</t>
  </si>
  <si>
    <t>Builder Group Name</t>
  </si>
  <si>
    <t>Developer Name</t>
  </si>
  <si>
    <t>Developer Office Address</t>
  </si>
  <si>
    <t>General Details</t>
  </si>
  <si>
    <t>Name of Municipal Corporation/Authority</t>
  </si>
  <si>
    <t>RERA Registration No.</t>
  </si>
  <si>
    <t>RERA Registration Validity</t>
  </si>
  <si>
    <t>Project Launch Date</t>
  </si>
  <si>
    <t>Construction Start Date</t>
  </si>
  <si>
    <t>Proposed Date of Completion (As per RERA)</t>
  </si>
  <si>
    <t>Developer Bank Name (As per RERA)</t>
  </si>
  <si>
    <t>Project Type (Mixed, Residential, Comm.)</t>
  </si>
  <si>
    <t>FSI/FAR Permissible</t>
  </si>
  <si>
    <t>Total Number of Units Planned</t>
  </si>
  <si>
    <t>Total Number of Units Approved</t>
  </si>
  <si>
    <t>Project Structure</t>
  </si>
  <si>
    <t>Building/Tower Name/No.</t>
  </si>
  <si>
    <t>Type (Sale/Rehab)</t>
  </si>
  <si>
    <t>No. of Floors Approved</t>
  </si>
  <si>
    <t>Building Permission &amp; Other Approvals</t>
  </si>
  <si>
    <t>Construction as per Approved/ Sanctioned Plans</t>
  </si>
  <si>
    <t>LOI/IOD Details</t>
  </si>
  <si>
    <t>Approved Plan Details</t>
  </si>
  <si>
    <t>Environmental Clearance Details</t>
  </si>
  <si>
    <t>Airport Authority Clearance Details</t>
  </si>
  <si>
    <t>Change of User/Zone Certificate Details</t>
  </si>
  <si>
    <t>Other NOC Details</t>
  </si>
  <si>
    <t>Construction Status</t>
  </si>
  <si>
    <t xml:space="preserve">Project Specific Remarks &amp; Observation </t>
  </si>
  <si>
    <t>Name of the Project</t>
  </si>
  <si>
    <t>Guideline Values</t>
  </si>
  <si>
    <t>PSF Rates &amp; Other Charges</t>
  </si>
  <si>
    <t>Measurement Unit of Area (Sq. Ft./Sq. Mt.)</t>
  </si>
  <si>
    <t>Car Parking Charges</t>
  </si>
  <si>
    <t>Site &amp; Building/Tower Photographs</t>
  </si>
  <si>
    <t>Location Cum Root Map (Satelite View)</t>
  </si>
  <si>
    <t>I certify that to the best of my knowledge and belief:</t>
  </si>
  <si>
    <t>The statements of fact contained in this report are true and correct.</t>
  </si>
  <si>
    <t>The reported analyses, opinion and conclusions are limited only by the reported assumptions and limiting conditions, and are my personal, impartial, and unbiased professional analyses, opinions and conclusions.</t>
  </si>
  <si>
    <t>I have no present or prospective interest in the property that is the subject of this report, and I have no personal interest with respect to the parties involved.</t>
  </si>
  <si>
    <t>I have no bias with respect to the property that is the subject of this report or to the parties involved with this assignment.</t>
  </si>
  <si>
    <t>My engagement in this assignment was not contingent upon developing or reporting predetermined results.</t>
  </si>
  <si>
    <t>My compensation for completing this assignment is not contingent upon the reporting of predetermined value or direction in value that favours the cause of the client, the amount of the value opinion, the attainment of a stipulated result, or the occurrence of a subsequent event directly related to the intended use of this appraisal.</t>
  </si>
  <si>
    <t>I have not made a personal inspection of the property that is the subject of this report. My valuation executive (valuer code above) has undertaken the inspection of the property that is the subject of this report.</t>
  </si>
  <si>
    <t>No one has provided significant mass appraisal assistance to the person signing this certification.</t>
  </si>
  <si>
    <t>V.S Jadon &amp; Co.Valuers LLP</t>
  </si>
  <si>
    <t>Freehold</t>
  </si>
  <si>
    <t>Sale</t>
  </si>
  <si>
    <t>Description</t>
  </si>
  <si>
    <t>Gross Carpet area</t>
  </si>
  <si>
    <t>Attached Terrace area</t>
  </si>
  <si>
    <t>Godrej One, Vikhroli East, Mumbai</t>
  </si>
  <si>
    <t>Permissible Built up Area (In Sq.Mt)</t>
  </si>
  <si>
    <t>Proposed Built up Area (In Sq.Mt)</t>
  </si>
  <si>
    <t>Plot Area (In Sq.Mt)</t>
  </si>
  <si>
    <t>-</t>
  </si>
  <si>
    <t>Yes</t>
  </si>
  <si>
    <t>III</t>
  </si>
  <si>
    <t>No</t>
  </si>
  <si>
    <t>Low</t>
  </si>
  <si>
    <t>None</t>
  </si>
  <si>
    <t>Other Charges</t>
  </si>
  <si>
    <t>Ground</t>
  </si>
  <si>
    <t>Plinth</t>
  </si>
  <si>
    <t>Project Site Address</t>
  </si>
  <si>
    <t>Distance from the nearest School (Km)</t>
  </si>
  <si>
    <t>Distance from Hospital (Km)</t>
  </si>
  <si>
    <t>Sq. Ft</t>
  </si>
  <si>
    <t>As applicable and documented.</t>
  </si>
  <si>
    <t>Distress Value (Rs. Per sqft)</t>
  </si>
  <si>
    <t>Site Visit Date &amp; Time</t>
  </si>
  <si>
    <t xml:space="preserve">Water Supply </t>
  </si>
  <si>
    <t>Being Provisioned</t>
  </si>
  <si>
    <t>Electricity Supply</t>
  </si>
  <si>
    <t>Drainage Connection</t>
  </si>
  <si>
    <t>Basement</t>
  </si>
  <si>
    <t>Podium</t>
  </si>
  <si>
    <t>Floors</t>
  </si>
  <si>
    <t xml:space="preserve">Stage of construction: </t>
  </si>
  <si>
    <t>Type of Work</t>
  </si>
  <si>
    <t>Progress %</t>
  </si>
  <si>
    <t>All work Completed. OC Received.</t>
  </si>
  <si>
    <t>Excavation in process</t>
  </si>
  <si>
    <t>Excavation Completed</t>
  </si>
  <si>
    <t>Footing in Process</t>
  </si>
  <si>
    <t>Footing Completed</t>
  </si>
  <si>
    <t>Plinth in process</t>
  </si>
  <si>
    <t>Plinth completed</t>
  </si>
  <si>
    <t>Project Completion %</t>
  </si>
  <si>
    <t>Slab/Floor</t>
  </si>
  <si>
    <t>Complition %</t>
  </si>
  <si>
    <t>Piling Work in process</t>
  </si>
  <si>
    <t>Excavation</t>
  </si>
  <si>
    <t>RCC (Including podiums)</t>
  </si>
  <si>
    <t>Brickwork</t>
  </si>
  <si>
    <t>Internal Plaster</t>
  </si>
  <si>
    <t>Basement 1</t>
  </si>
  <si>
    <t>Basement 2</t>
  </si>
  <si>
    <t>Flooring &amp; Fitting</t>
  </si>
  <si>
    <t>Basement 3</t>
  </si>
  <si>
    <t>Basement 4</t>
  </si>
  <si>
    <t>Building Common Amenities</t>
  </si>
  <si>
    <t>Possession</t>
  </si>
  <si>
    <t>Type of Saleable Area (CA/BUA/SBA)</t>
  </si>
  <si>
    <t>NA</t>
  </si>
  <si>
    <t>No. of Floors Planned/Proposed</t>
  </si>
  <si>
    <t>Project Address</t>
  </si>
  <si>
    <t>Width of the Road</t>
  </si>
  <si>
    <t>Details of Flats in Building</t>
  </si>
  <si>
    <t>No. of Unit</t>
  </si>
  <si>
    <t>Building &amp; Wing</t>
  </si>
  <si>
    <t>Sale / Rehab</t>
  </si>
  <si>
    <t>Total</t>
  </si>
  <si>
    <t>Rate of Flat Per Sq. Ft. 
(on Carpet area)</t>
  </si>
  <si>
    <t>Floor Rise Per Sq. Ft.
(on Carpet area)</t>
  </si>
  <si>
    <t>Date &amp; Time of Site Visit</t>
  </si>
  <si>
    <t>On Carpet area</t>
  </si>
  <si>
    <t>Location Link</t>
  </si>
  <si>
    <t xml:space="preserve">Layout </t>
  </si>
  <si>
    <t>Latitude, Longitude</t>
  </si>
  <si>
    <t>Landmark</t>
  </si>
  <si>
    <t>Middle</t>
  </si>
  <si>
    <t>Total Gross Carpet Area</t>
  </si>
  <si>
    <t>Carpet area</t>
  </si>
  <si>
    <t>External Plumbing, Elevation and Waterproofing</t>
  </si>
  <si>
    <t>Electrical &amp; Sanitary fittings</t>
  </si>
  <si>
    <t>Wooden Work</t>
  </si>
  <si>
    <t>External Plaster</t>
  </si>
  <si>
    <t>Construction Linked Plan</t>
  </si>
  <si>
    <t>Milestones</t>
  </si>
  <si>
    <t>Weightage</t>
  </si>
  <si>
    <t>No. of Floors</t>
  </si>
  <si>
    <t>Floors Completed</t>
  </si>
  <si>
    <t>Completion %</t>
  </si>
  <si>
    <t>Recommendation %</t>
  </si>
  <si>
    <t>Completion of excavation</t>
  </si>
  <si>
    <t>Completion of footing</t>
  </si>
  <si>
    <t>Completion of plinth</t>
  </si>
  <si>
    <t>Completion of RCC</t>
  </si>
  <si>
    <t>Completion of Brickwork</t>
  </si>
  <si>
    <t>Completion of Internal Plaster</t>
  </si>
  <si>
    <t>Completion of External plaster</t>
  </si>
  <si>
    <t>Completion of external plumbing, elevation and waterproofing</t>
  </si>
  <si>
    <t>Completion of Flooring, tiling, doors and windows</t>
  </si>
  <si>
    <t>Completion of Electrical and sanitary fittings</t>
  </si>
  <si>
    <t>Completion of lifts, entrance lobbies, plinth protection and paving of area</t>
  </si>
  <si>
    <t>On possesssion OR receipt of Occupancy/Completion certificate</t>
  </si>
  <si>
    <t>Total %</t>
  </si>
  <si>
    <t>Approval Matrix For Accelerated Disbursement (If Builder Demand is more than GHFL Recommendation)</t>
  </si>
  <si>
    <t xml:space="preserve">Accelerated Disbursement % </t>
  </si>
  <si>
    <t>Approving Authority</t>
  </si>
  <si>
    <t>Up to 10%</t>
  </si>
  <si>
    <t>ATM</t>
  </si>
  <si>
    <t>&gt;10% - 15%</t>
  </si>
  <si>
    <t>Head-Technical</t>
  </si>
  <si>
    <t>&gt;15%</t>
  </si>
  <si>
    <t>CCO</t>
  </si>
  <si>
    <t>Sr. no.</t>
  </si>
  <si>
    <t>GHF Stage %</t>
  </si>
  <si>
    <t>GHF Reco %</t>
  </si>
  <si>
    <t>RERA Threshold</t>
  </si>
  <si>
    <t>On or before execution of the agreement</t>
  </si>
  <si>
    <t>On execution of Agreement</t>
  </si>
  <si>
    <t>1-10%</t>
  </si>
  <si>
    <t>11-20%</t>
  </si>
  <si>
    <t>On completion of the Plinth of the building or wing inwhich the said Apartment is located</t>
  </si>
  <si>
    <t>11-25%</t>
  </si>
  <si>
    <t>21-35%</t>
  </si>
  <si>
    <t>On completion of the slabs including podiums and stilts of the building or wing in which the said Apartment is located</t>
  </si>
  <si>
    <t>26-50%</t>
  </si>
  <si>
    <t>36-60%</t>
  </si>
  <si>
    <t>On completion of the walls, internal plaster, floorings, doors and windows of the said Apartment</t>
  </si>
  <si>
    <t>51-65%</t>
  </si>
  <si>
    <t>61-75%</t>
  </si>
  <si>
    <t>On completion of the Sanitary fittings, staircases, lift wells, lobbies upto the floor level of the said Apartment</t>
  </si>
  <si>
    <t>66-70%</t>
  </si>
  <si>
    <t>76-80%</t>
  </si>
  <si>
    <t>On completion of the external plumbing and external plaster, elevation, terraces with waterproofing, of the building or wing in whichthe said Apartment is located</t>
  </si>
  <si>
    <t>71-80%</t>
  </si>
  <si>
    <t>81-85%</t>
  </si>
  <si>
    <t>On completion of the lifts, water pumps, electrical fittings, electro, mechanical and environment requirements, entrance lobby/s, plinth protection, paving of areas appertain and all other requirements as maybe prescribed in the Agreement of sale of the building or wing in which the said Apartment is located.</t>
  </si>
  <si>
    <t>81-90%</t>
  </si>
  <si>
    <t>85-95%</t>
  </si>
  <si>
    <t>At the time of handing over of the possession of the Apartment to the Allottee on or after receipt of Occupancy Certificate or Completion Certificate</t>
  </si>
  <si>
    <t>91-100%</t>
  </si>
  <si>
    <t>96-100%</t>
  </si>
  <si>
    <t>As per Layout</t>
  </si>
  <si>
    <t>Boundaries Matching
(If No, then reason thereon)</t>
  </si>
  <si>
    <t xml:space="preserve">Date: </t>
  </si>
  <si>
    <t xml:space="preserve">Date: 
</t>
  </si>
  <si>
    <t>Unit Details, Nomenclature and Area Details (Flats)</t>
  </si>
  <si>
    <t>Flat No.
(Approved
Plan)</t>
  </si>
  <si>
    <t>Flat No.
(Sale Plan)</t>
  </si>
  <si>
    <t>Sale /         Rehab /           PAP</t>
  </si>
  <si>
    <t>*</t>
  </si>
  <si>
    <t xml:space="preserve">We considered Carpet area as per Approved Plan.
</t>
  </si>
  <si>
    <t xml:space="preserve">We have considered rate by verifying it from market inquire.
</t>
  </si>
  <si>
    <t xml:space="preserve">Car parking is subjected to authentic documentation.
</t>
  </si>
  <si>
    <t>As the project is redevelopement project but rehab statement or rehab flats is not mentioned approved layout plan &amp; floor plan.</t>
  </si>
  <si>
    <t>Net Plot Area (In Sq.Mt)</t>
  </si>
  <si>
    <t>9m</t>
  </si>
  <si>
    <t>Unit Details, Nomenclature and Area Details (Commercial)</t>
  </si>
  <si>
    <t>Grand Total</t>
  </si>
  <si>
    <t xml:space="preserve">As per RERA, completion period of project Yashwant Height is expired on 30/06/2021 but still project is under construction.
</t>
  </si>
  <si>
    <t>Validity of CC is expired on 31/01/2021. Please provide latest CC.</t>
  </si>
  <si>
    <t>Construction work is same as last visit but work is in process at the time of visit. (Slow Speed)</t>
  </si>
  <si>
    <t>As per CRZ Norms, The said plot is coming under list of plots affected by CRZ. Ref Letter No. CIDCO/PLNG/ACP(BP)/2021/895/E-19416 Date : 09/03/2021.</t>
  </si>
  <si>
    <t>Construction work has increased from last visit but no active work was found during site visit</t>
  </si>
  <si>
    <t>As per Approved Floor plan, Wing A consist of 62 units ( Rehab = 40 units &amp; Sale = 22 Units),  but which unit no should be considered as rehab or sale is not mentioned in Approved plan.</t>
  </si>
  <si>
    <t>If stage is not identifibale due to external Visit,
1. Confirm with visitor that internal visit was possible or not, if internal visit possible ask visitor to to revisit
2. If internal visit not possible in category A Builders, if stage is not possible to increase mention below remark Since internal visit were not permitted, we were unable to determine building progress from an external visit; so, we are maintaining the same progress as in the previous report (dtd.    )
3. If Stage is identifiable increase the stage. Mention internal visit is not allowed in Remark</t>
  </si>
  <si>
    <r>
      <t xml:space="preserve">Recommended Rates / Other charges of the Property have been revised on </t>
    </r>
    <r>
      <rPr>
        <b/>
        <sz val="11"/>
        <color rgb="FF000000"/>
        <rFont val="Calibri"/>
        <family val="2"/>
      </rPr>
      <t>23/10/2023</t>
    </r>
    <r>
      <rPr>
        <sz val="11"/>
        <color theme="1"/>
        <rFont val="Calibri"/>
        <family val="2"/>
      </rPr>
      <t>.</t>
    </r>
  </si>
  <si>
    <t>Other charges/ Rate has been revised as per market inquiry (on 12/10/2023)</t>
  </si>
  <si>
    <t>Cementry of Hindu, Muslim, &amp; Christian Religion is located in 150 to 200m from project</t>
  </si>
  <si>
    <t>There is a road on the west side of the project, and a creek is next to the other side of the road.</t>
  </si>
  <si>
    <t>We have updated revised approved plans &amp; CC (on 15/12/2022).</t>
  </si>
  <si>
    <t>High Tension lines are passing through project (name)</t>
  </si>
  <si>
    <t>Construction work was stopped since visit 04/12/2017, but during 07/10/2021 site visit some construction activity was seen on site (Single room flooring work was seen)</t>
  </si>
  <si>
    <t>Builder is selling Bare Shell Office units</t>
  </si>
  <si>
    <t>We did not consider the terrace area attached to the 1st floor flats because it was not shown in the approved plans. However, it was shown in the sale plan.</t>
  </si>
  <si>
    <t>As building have received First CC on 08/05/2015 still building is still under construction.</t>
  </si>
  <si>
    <t>Since the project has received first CC on 17/01/2020, But construction work of Wing A is not yet started. Please provide revised approved CC for Wing A.</t>
  </si>
  <si>
    <r>
      <t xml:space="preserve">A sale or rehab statement is not provided along with approved floor plans. But as per a letter provided by the Bank Official on </t>
    </r>
    <r>
      <rPr>
        <b/>
        <sz val="11"/>
        <color rgb="FF000000"/>
        <rFont val="Calibri"/>
        <family val="2"/>
      </rPr>
      <t>whatsapp</t>
    </r>
    <r>
      <rPr>
        <sz val="11"/>
        <color theme="1"/>
        <rFont val="Calibri"/>
        <family val="2"/>
      </rPr>
      <t xml:space="preserve"> A wing is a rehab wing, and B wing is a sale wing. The same letter is attached below.</t>
    </r>
  </si>
  <si>
    <r>
      <t xml:space="preserve">A sale or rehab statement is not provided along with approved floor plans. But as per a letter provided by the Bank Official on </t>
    </r>
    <r>
      <rPr>
        <b/>
        <sz val="11"/>
        <color rgb="FF000000"/>
        <rFont val="Calibri"/>
        <family val="2"/>
      </rPr>
      <t>whatsapp</t>
    </r>
    <r>
      <rPr>
        <sz val="11"/>
        <color theme="1"/>
        <rFont val="Calibri"/>
        <family val="2"/>
      </rPr>
      <t>, 5 shops &amp; 6 Flats are Rehab Flats. The same letter is attached below.</t>
    </r>
  </si>
  <si>
    <t>High tension lines are passing nearby project Project Name. Please provide Power Noc.</t>
  </si>
  <si>
    <t>As Flat No. 201, 202, 203 &amp; 204 consists of large terrace area but dimension of that area is not mentioned. Therefore we have not considered terrace area for that flat.</t>
  </si>
  <si>
    <t>Electric Lines are passing above the project</t>
  </si>
  <si>
    <t>We have release report on the basis of other vendor report.</t>
  </si>
  <si>
    <t>As per the last site visit dtd. 06/03/2024, internal visit was not allowed. Hence, the construction percentage given in the report was as per site met person i.e. 1st slab completed.
As per the visit dtd 10/06/2024, we have observed that only plinth work is completed. But higher construction stage is already given in last report i.e. 1st slab completed Hence, we are maintaining the same construction percentage as of previous report.</t>
  </si>
  <si>
    <t>Recommended Rates / Other charges of the Property (Commercial) have been revised on 23/10/2023 on basis of Cost sheet provided to us on mail by bank official, which is attached below</t>
  </si>
  <si>
    <t xml:space="preserve">Floor No </t>
  </si>
  <si>
    <t>Flat</t>
  </si>
  <si>
    <t>Discription</t>
  </si>
  <si>
    <t>Carpet</t>
  </si>
  <si>
    <t>Fungible</t>
  </si>
  <si>
    <t>Terrace</t>
  </si>
  <si>
    <t>L</t>
  </si>
  <si>
    <t>W</t>
  </si>
  <si>
    <t>A</t>
  </si>
  <si>
    <t>Hall</t>
  </si>
  <si>
    <t>Balcony</t>
  </si>
  <si>
    <t>CB</t>
  </si>
  <si>
    <t>kitch</t>
  </si>
  <si>
    <t>FB</t>
  </si>
  <si>
    <t>Bed1</t>
  </si>
  <si>
    <t>Bed2</t>
  </si>
  <si>
    <t>Bed3</t>
  </si>
  <si>
    <t>Bed4</t>
  </si>
  <si>
    <t>DB</t>
  </si>
  <si>
    <t>toilet2</t>
  </si>
  <si>
    <t>toilet3</t>
  </si>
  <si>
    <t>toilet4</t>
  </si>
  <si>
    <t>passage1</t>
  </si>
  <si>
    <t>passage2</t>
  </si>
  <si>
    <t>passage3</t>
  </si>
  <si>
    <t>passage4</t>
  </si>
  <si>
    <t>Servant room</t>
  </si>
  <si>
    <t>Provided plans doesnot consist of Owner &amp; Architect Signature, 
We are releasing report after verbel discussion with Bank Officials about above Query.</t>
  </si>
  <si>
    <t>We have not drafted Unit No. 4, Office No. 107, 207, 307 &amp; 407 due to improper dimentions n shape of that unit.</t>
  </si>
  <si>
    <t>We are releasing report on MIDC Approved plans &amp; Combined Approval Letter.</t>
  </si>
  <si>
    <t>As the project is redevelopement project but rehab statement or rehab flats is not mentioned approved layout plan &amp; floor plan. But builder rehab tenant list is provided on mail by bank officials which is attached below</t>
  </si>
  <si>
    <t>Codename LIT Tower A, B &amp; C</t>
  </si>
  <si>
    <t>M/s. Camrose Realtors Private Limited</t>
  </si>
  <si>
    <t>Codename LIT Tower A - P51700079896
Codename LIT Tower B - P51700079926
Codename LIT Tower C - P51700079927</t>
  </si>
  <si>
    <t>Codename LIT Tower A - 31/12/2029
Codename LIT Tower B - 31/12/2029
Codename LIT Tower C - 31/12/2029</t>
  </si>
  <si>
    <t>Codename LIT Tower A - 28/03/2025
Codename LIT Tower B - 02/04/2025
Codename LIT Tower C - 02/04/2025</t>
  </si>
  <si>
    <t>ICICI Bank Limited</t>
  </si>
  <si>
    <t>Eternity Mall</t>
  </si>
  <si>
    <t xml:space="preserve">Steam Sauna &amp; Jacuzzi, Mini Theatre, Amphitheatre, BBQ Trellis, Kids Pool, Toddler's Play Area, Banquet Hall, Pet Spa, Swimming Pool, Gymnasium, Jogging Track etc. </t>
  </si>
  <si>
    <t>https://adanirealtyinthane.com/?utm_source=google_search&amp;utm_medium=Inso_Adani_Google_search_Primary_Brand_April25&amp;gad_source=1&amp;gclid=EAIaIQobChMIq9Cv_IrVjAMVc6pmAh0DaA83EAAYASAAEgJrS_D_BwE#section-amenities</t>
  </si>
  <si>
    <t>Thane Municipal Corporation (TMC)</t>
  </si>
  <si>
    <t>0.11 KM from Johnson Company Bus Stop</t>
  </si>
  <si>
    <t>About 0.22KM from SB Firke Vidyalaya</t>
  </si>
  <si>
    <t>1. Approx. 0.5KM from Tribhuvan Super Market.
2. Approx. 0.85KM from Bhavani Super Market.</t>
  </si>
  <si>
    <t>2.6KM from Mulund Railway Station
2.7KM from Thane Railway Station</t>
  </si>
  <si>
    <t>Tower A</t>
  </si>
  <si>
    <t>Tower B</t>
  </si>
  <si>
    <t>Tower C</t>
  </si>
  <si>
    <t xml:space="preserve">CC Details
Valid Up to: </t>
  </si>
  <si>
    <t>45 M Wide LBS Road</t>
  </si>
  <si>
    <t>24.00 M Wide Mental Hospital Road</t>
  </si>
  <si>
    <t>24.00 M Wide Dnyansadhana College Road</t>
  </si>
  <si>
    <t>60 M Eastern Express Highway</t>
  </si>
  <si>
    <t>Mental Hospital Road</t>
  </si>
  <si>
    <t>LBS Marg</t>
  </si>
  <si>
    <t>Internal Road</t>
  </si>
  <si>
    <t>Eastern Express Highway</t>
  </si>
  <si>
    <t>Ground Floor For Entrance Lobby, Indoor Games Area, Meter Room, Telecom Room, Panel Room</t>
  </si>
  <si>
    <t xml:space="preserve"> - </t>
  </si>
  <si>
    <t>1st Floor / Podium Floor For Residential, Parking, Store Room, Drivers Room</t>
  </si>
  <si>
    <t>Parking</t>
  </si>
  <si>
    <t>Void</t>
  </si>
  <si>
    <t>Drivers Room, Store Room</t>
  </si>
  <si>
    <t>2.5BHK</t>
  </si>
  <si>
    <t>2BHK</t>
  </si>
  <si>
    <t>2nd to 4th Floor / Podium Floor For Residential, Parking</t>
  </si>
  <si>
    <t>Sit Out + Utility Area</t>
  </si>
  <si>
    <t>5th Floor / Podium Floor For Residential, Parking, Pump Room</t>
  </si>
  <si>
    <t xml:space="preserve"> -</t>
  </si>
  <si>
    <t>Pump Room</t>
  </si>
  <si>
    <t>Creche</t>
  </si>
  <si>
    <t>Fitness Center</t>
  </si>
  <si>
    <t>Changing Room</t>
  </si>
  <si>
    <t>6th Floor / Podium Floor For Residential, Creche, Fitness Center</t>
  </si>
  <si>
    <t>Refuge Area</t>
  </si>
  <si>
    <t>Fire Tank</t>
  </si>
  <si>
    <t>22nd Floor For Residential (Part Refuge Area, Fire Tank)</t>
  </si>
  <si>
    <t>8th to 11th, 13th to 16th, 18th to 21st, 23rd to 26th, 28th to 31st, 33rd to 36th &amp; 38th to 41st Floor</t>
  </si>
  <si>
    <t>Ground Floor For Entrance Lobby,Meter Room, MV Panel Room, FCR, Network Control Room, ELV Room, Panel Room, Society Office</t>
  </si>
  <si>
    <t>3BHK</t>
  </si>
  <si>
    <t>Entrance Lobby</t>
  </si>
  <si>
    <t>6th Floor / Podium Floor For Residential, Café</t>
  </si>
  <si>
    <t>Café</t>
  </si>
  <si>
    <t>7th Floor For Residential (Part Refuge Area)</t>
  </si>
  <si>
    <t>Guest Suite</t>
  </si>
  <si>
    <t>12th, 17th, 27th, 32nd &amp; 37th Floor For Residential (Part Refuge Area)</t>
  </si>
  <si>
    <t>Ground Floor For Parking, Entrance Lobby, Meter Room, Telecom Room</t>
  </si>
  <si>
    <t>1st Floor / Podium Floor For Parking, Entrance Lobby, Meter Room</t>
  </si>
  <si>
    <t>2nd to 5th Floor / Podium Floor For Residential, Parking</t>
  </si>
  <si>
    <t>4BHK</t>
  </si>
  <si>
    <t>Dance Area</t>
  </si>
  <si>
    <t>Library</t>
  </si>
  <si>
    <t>Yoga Room</t>
  </si>
  <si>
    <t>6th Floor For Residential, Parking, Dance Area, Library, Yoga Room</t>
  </si>
  <si>
    <t>Duplex with Lower Floor</t>
  </si>
  <si>
    <t>3.5BHK</t>
  </si>
  <si>
    <t>8th to 11th, 13th to 16th, 18th to 21st, 23rd to 26th, 28th to 31st &amp; 33rd to 36th Floor</t>
  </si>
  <si>
    <t>22nd Floor For Residential (Part Fire Tank Area)</t>
  </si>
  <si>
    <t>Fire Tank Area</t>
  </si>
  <si>
    <t>38th Floor (Part Duplex Area)</t>
  </si>
  <si>
    <t>5BHK (Duplex with Upper Floor)</t>
  </si>
  <si>
    <t>40th Floor (Part Duplex Area)</t>
  </si>
  <si>
    <t>41st Floor (Part Duplex Area)</t>
  </si>
  <si>
    <t xml:space="preserve">Tower B </t>
  </si>
  <si>
    <t>OK</t>
  </si>
  <si>
    <t>7th, 12th, 17th, 27th, 32nd &amp; 37th Floor For Residential (Part Refuge Area)</t>
  </si>
  <si>
    <t>As per RERA Site Flats = 789</t>
  </si>
  <si>
    <t>301 (issue)</t>
  </si>
  <si>
    <t>293 (issue)</t>
  </si>
  <si>
    <t>Mr. Ajay Songare</t>
  </si>
  <si>
    <t>1st &amp; 2nd Basement Floor For Parking</t>
  </si>
  <si>
    <t>2B + G + 1st to 41st Floor</t>
  </si>
  <si>
    <t>CTS 165, 167, 168, 169, 170, 171, 172, 173, 174, 175, 176, 177, 178, 179, 180, 181, 182, 183, 184, 185, 186, 187, 188p, 189, 190 at Thane (M Corp.), Thane, Thane, 400602.</t>
  </si>
  <si>
    <t>Adani Corporate House, Shantigram, Near Vaishnodevi Circle, SG Highway Khodiyar, Ahmedabad, Tal. Gandhinagar, Dist. Gandhinagar 382421.</t>
  </si>
  <si>
    <t>CC, RERA certificate, EC</t>
  </si>
  <si>
    <t xml:space="preserve">We considered Gross carpet area = Net carpet + Sit Out + Utility Area.
</t>
  </si>
  <si>
    <t>Please Provide Fire NOC</t>
  </si>
  <si>
    <t>Codename LIT Tower A, B &amp; C, Near Eternity Mall, Teen Hath Naka, Eastern Express Highway, Lal Bahadur Shastri Marg,Thane West, Thane 400080.</t>
  </si>
  <si>
    <t>About 1.2KM from Platinum Hospital Mulund</t>
  </si>
  <si>
    <t>CTS No. 167 to 190, Village Naupada, Tal &amp; Dist Thae.</t>
  </si>
  <si>
    <t>TMCB/TDD/0008/(P/C)/2025/AutoDCR</t>
  </si>
  <si>
    <t xml:space="preserve">Tower A = 2B + Gr + 1st to 41st Floor 
Tower B = 2B + Gr + 1st to 41st Floor 
Tower C = 2B + Gr + 1st to 41st Floor </t>
  </si>
  <si>
    <t>5th Floor / Podium Floor For Residential, Café</t>
  </si>
  <si>
    <t>22nd Floor (Part Refuge Area)</t>
  </si>
  <si>
    <t>4BHK (Duplex with Upper Floor)</t>
  </si>
  <si>
    <t>39th Floor (Part Duplex Area)</t>
  </si>
  <si>
    <t>5BHK (Duplex with 39th Floor)</t>
  </si>
  <si>
    <t>4BHK (Duplex with 39th Floor)</t>
  </si>
  <si>
    <t>Duplex with 38th Floor</t>
  </si>
  <si>
    <t>5BHK (Duplex with 41st Floor)</t>
  </si>
  <si>
    <t>Duplex with 40th Floor</t>
  </si>
  <si>
    <t xml:space="preserve">We have refered latest approved Plans from RERA Site. 
</t>
  </si>
  <si>
    <t>Flats = 793</t>
  </si>
  <si>
    <t>Tower A, B, C = Plot Clearing work is in process; work not yet started.</t>
  </si>
  <si>
    <t>Concrete</t>
  </si>
  <si>
    <t>As per the approved plan &amp; CC CTS No., it consists of 167 to 190, but as per the RERA &amp; Title certificate, CTS No. consists of 165, 167, 168, 169, 170, 171, 172, 173, 174, 175, 176, 177, 178, 179, 180, 181, 182, 183, 184, 185, 186, 187, 188p, 189, and 190.
Please check this query from your end.</t>
  </si>
  <si>
    <t>SIA/MH/INFRA2/449667/2023
CTS No. 167 to 190 of Village - Naupada, Thane.
Tower A to C = 2B + Gr + 1st to 41st Floor 
(136M Height)</t>
  </si>
  <si>
    <t>https://maps.app.goo.gl/3Egi58Ds8YhCnRt89</t>
  </si>
  <si>
    <t>19.184627,72.961370</t>
  </si>
  <si>
    <t>22000 to 23000</t>
  </si>
  <si>
    <t>Mr. Gaurav Pawar</t>
  </si>
  <si>
    <t>03/07/2025 @ 02:01PM</t>
  </si>
  <si>
    <t>Security</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</si>
</sst>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fonts count="27" x14ac:knownFonts="1">
    <font>
      <sz val="11"/>
      <color theme="1"/>
      <name val="Calibri"/>
      <family val="2"/>
    </font>
    <font>
      <sz val="11"/>
      <color theme="1"/>
      <name val="Calibri"/>
      <family val="2"/>
      <scheme val="minor"/>
    </font>
    <font>
      <b/>
      <sz val="16"/>
      <name val="Times New Roman"/>
      <family val="1"/>
    </font>
    <font>
      <sz val="16"/>
      <color theme="1"/>
      <name val="Times New Roman"/>
      <family val="1"/>
    </font>
    <font>
      <sz val="16"/>
      <name val="Times New Roman"/>
      <family val="1"/>
    </font>
    <font>
      <b/>
      <sz val="16"/>
      <color indexed="8"/>
      <name val="Times New Roman"/>
      <family val="1"/>
    </font>
    <font>
      <sz val="16"/>
      <color indexed="8"/>
      <name val="Times New Roman"/>
      <family val="1"/>
    </font>
    <font>
      <sz val="12"/>
      <color theme="1"/>
      <name val="Times New Roman"/>
      <family val="1"/>
    </font>
    <font>
      <sz val="16"/>
      <color rgb="FF000000"/>
      <name val="Times New Roman"/>
      <family val="1"/>
    </font>
    <font>
      <sz val="16"/>
      <color theme="1"/>
      <name val="Calibri"/>
      <family val="2"/>
      <scheme val="minor"/>
    </font>
    <font>
      <b/>
      <sz val="16"/>
      <color indexed="81"/>
      <name val="Tahoma"/>
      <family val="2"/>
    </font>
    <font>
      <b/>
      <sz val="18"/>
      <color indexed="81"/>
      <name val="Tahoma"/>
      <family val="2"/>
    </font>
    <font>
      <b/>
      <sz val="12"/>
      <color indexed="81"/>
      <name val="Tahoma"/>
      <family val="2"/>
    </font>
    <font>
      <b/>
      <sz val="11"/>
      <color theme="1"/>
      <name val="Calibri"/>
      <family val="2"/>
      <scheme val="minor"/>
    </font>
    <font>
      <b/>
      <sz val="11"/>
      <name val="Calibri"/>
      <family val="2"/>
      <scheme val="minor"/>
    </font>
    <font>
      <sz val="11"/>
      <color rgb="FF203864"/>
      <name val="Calibri"/>
      <family val="2"/>
      <scheme val="minor"/>
    </font>
    <font>
      <b/>
      <sz val="12"/>
      <color theme="1"/>
      <name val="Calibri"/>
      <family val="2"/>
      <scheme val="minor"/>
    </font>
    <font>
      <b/>
      <sz val="12"/>
      <color rgb="FF203864"/>
      <name val="Calibri"/>
      <family val="2"/>
      <scheme val="minor"/>
    </font>
    <font>
      <sz val="12"/>
      <color indexed="81"/>
      <name val="Tahoma"/>
      <family val="2"/>
    </font>
    <font>
      <sz val="18"/>
      <color indexed="81"/>
      <name val="Tahoma"/>
      <family val="2"/>
    </font>
    <font>
      <b/>
      <sz val="11"/>
      <color rgb="FF000000"/>
      <name val="Calibri"/>
      <family val="2"/>
    </font>
    <font>
      <b/>
      <sz val="9"/>
      <color indexed="81"/>
      <name val="Tahoma"/>
      <family val="2"/>
    </font>
    <font>
      <sz val="9"/>
      <color indexed="81"/>
      <name val="Tahoma"/>
      <family val="2"/>
    </font>
    <font>
      <u/>
      <sz val="11"/>
      <color theme="10"/>
      <name val="Calibri"/>
      <family val="2"/>
    </font>
    <font>
      <u/>
      <sz val="14"/>
      <color theme="10"/>
      <name val="Calibri"/>
      <family val="2"/>
    </font>
    <font>
      <sz val="14"/>
      <name val="Times New Roman"/>
      <family val="1"/>
    </font>
    <font>
      <b/>
      <sz val="16"/>
      <color theme="1"/>
      <name val="Times New Roman"/>
      <family val="1"/>
    </font>
  </fonts>
  <fills count="16">
    <fill>
      <patternFill patternType="none"/>
    </fill>
    <fill>
      <patternFill patternType="gray125"/>
    </fill>
    <fill>
      <patternFill patternType="solid">
        <fgColor theme="6" tint="0.39997558519241921"/>
        <bgColor indexed="64"/>
      </patternFill>
    </fill>
    <fill>
      <patternFill patternType="solid">
        <fgColor theme="9" tint="0.79998168889431442"/>
        <bgColor indexed="64"/>
      </patternFill>
    </fill>
    <fill>
      <patternFill patternType="solid">
        <fgColor rgb="FFFEF2E8"/>
        <bgColor indexed="64"/>
      </patternFill>
    </fill>
    <fill>
      <patternFill patternType="solid">
        <fgColor theme="7" tint="0.39997558519241921"/>
        <bgColor indexed="64"/>
      </patternFill>
    </fill>
    <fill>
      <patternFill patternType="solid">
        <fgColor theme="4" tint="0.59999389629810485"/>
        <bgColor indexed="64"/>
      </patternFill>
    </fill>
    <fill>
      <patternFill patternType="solid">
        <fgColor theme="5" tint="0.59999389629810485"/>
        <bgColor indexed="64"/>
      </patternFill>
    </fill>
    <fill>
      <patternFill patternType="solid">
        <fgColor theme="7" tint="0.79998168889431442"/>
        <bgColor indexed="64"/>
      </patternFill>
    </fill>
    <fill>
      <patternFill patternType="solid">
        <fgColor theme="9" tint="0.59999389629810485"/>
        <bgColor indexed="64"/>
      </patternFill>
    </fill>
    <fill>
      <patternFill patternType="solid">
        <fgColor rgb="FFD9E2F3"/>
        <bgColor indexed="64"/>
      </patternFill>
    </fill>
    <fill>
      <patternFill patternType="solid">
        <fgColor rgb="FFFFFFFF"/>
        <bgColor indexed="64"/>
      </patternFill>
    </fill>
    <fill>
      <patternFill patternType="solid">
        <fgColor rgb="FFFFFF00"/>
        <bgColor indexed="64"/>
      </patternFill>
    </fill>
    <fill>
      <patternFill patternType="solid">
        <fgColor theme="4" tint="0.79998168889431442"/>
        <bgColor indexed="64"/>
      </patternFill>
    </fill>
    <fill>
      <patternFill patternType="solid">
        <fgColor theme="5" tint="0.79998168889431442"/>
        <bgColor indexed="64"/>
      </patternFill>
    </fill>
    <fill>
      <patternFill patternType="solid">
        <fgColor rgb="FFFEF4E8"/>
        <bgColor indexed="64"/>
      </patternFill>
    </fill>
  </fills>
  <borders count="21">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top style="thin">
        <color indexed="64"/>
      </top>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bottom style="thin">
        <color indexed="64"/>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right/>
      <top style="medium">
        <color indexed="64"/>
      </top>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ck">
        <color indexed="64"/>
      </left>
      <right style="thick">
        <color indexed="64"/>
      </right>
      <top style="thick">
        <color indexed="64"/>
      </top>
      <bottom style="thick">
        <color indexed="64"/>
      </bottom>
      <diagonal/>
    </border>
    <border>
      <left style="thick">
        <color indexed="64"/>
      </left>
      <right/>
      <top style="thick">
        <color indexed="64"/>
      </top>
      <bottom style="thick">
        <color indexed="64"/>
      </bottom>
      <diagonal/>
    </border>
    <border>
      <left style="thin">
        <color indexed="64"/>
      </left>
      <right style="thin">
        <color indexed="64"/>
      </right>
      <top/>
      <bottom style="thin">
        <color indexed="64"/>
      </bottom>
      <diagonal/>
    </border>
  </borders>
  <cellStyleXfs count="3">
    <xf numFmtId="0" fontId="0" fillId="0" borderId="0"/>
    <xf numFmtId="0" fontId="1" fillId="0" borderId="0"/>
    <xf numFmtId="0" fontId="23" fillId="0" borderId="0" applyNumberFormat="0" applyFill="0" applyBorder="0" applyAlignment="0" applyProtection="0"/>
  </cellStyleXfs>
  <cellXfs count="195">
    <xf numFmtId="0" fontId="0" fillId="0" borderId="0" xfId="0"/>
    <xf numFmtId="0" fontId="3" fillId="0" borderId="0" xfId="0" applyFont="1" applyAlignment="1">
      <alignment vertical="top"/>
    </xf>
    <xf numFmtId="0" fontId="2" fillId="0" borderId="1" xfId="0" applyFont="1" applyBorder="1" applyAlignment="1">
      <alignment horizontal="center" vertical="top" wrapText="1"/>
    </xf>
    <xf numFmtId="0" fontId="3" fillId="3" borderId="0" xfId="0" applyFont="1" applyFill="1" applyAlignment="1">
      <alignment vertical="top"/>
    </xf>
    <xf numFmtId="0" fontId="3" fillId="0" borderId="0" xfId="0" applyFont="1" applyAlignment="1">
      <alignment horizontal="center" vertical="top"/>
    </xf>
    <xf numFmtId="9" fontId="4" fillId="4" borderId="1" xfId="1" applyNumberFormat="1" applyFont="1" applyFill="1" applyBorder="1" applyAlignment="1" applyProtection="1">
      <alignment horizontal="center" vertical="center" wrapText="1"/>
      <protection hidden="1"/>
    </xf>
    <xf numFmtId="1" fontId="6" fillId="4" borderId="1" xfId="1" applyNumberFormat="1" applyFont="1" applyFill="1" applyBorder="1" applyAlignment="1">
      <alignment horizontal="center" vertical="center" wrapText="1"/>
    </xf>
    <xf numFmtId="0" fontId="4" fillId="4" borderId="9" xfId="0" applyFont="1" applyFill="1" applyBorder="1" applyAlignment="1">
      <alignment horizontal="center" vertical="top" wrapText="1"/>
    </xf>
    <xf numFmtId="0" fontId="4" fillId="4" borderId="11" xfId="0" applyFont="1" applyFill="1" applyBorder="1" applyAlignment="1">
      <alignment horizontal="center" vertical="top" wrapText="1"/>
    </xf>
    <xf numFmtId="0" fontId="4" fillId="4" borderId="13" xfId="0" applyFont="1" applyFill="1" applyBorder="1" applyAlignment="1">
      <alignment horizontal="center" vertical="top" wrapText="1"/>
    </xf>
    <xf numFmtId="0" fontId="4" fillId="4" borderId="7" xfId="0" applyFont="1" applyFill="1" applyBorder="1" applyAlignment="1">
      <alignment vertical="top" wrapText="1"/>
    </xf>
    <xf numFmtId="0" fontId="4" fillId="4" borderId="4" xfId="0" applyFont="1" applyFill="1" applyBorder="1" applyAlignment="1">
      <alignment vertical="top" wrapText="1"/>
    </xf>
    <xf numFmtId="0" fontId="4" fillId="4" borderId="10" xfId="0" applyFont="1" applyFill="1" applyBorder="1" applyAlignment="1">
      <alignment vertical="top" wrapText="1"/>
    </xf>
    <xf numFmtId="0" fontId="4" fillId="4" borderId="12" xfId="0" applyFont="1" applyFill="1" applyBorder="1" applyAlignment="1">
      <alignment vertical="top" wrapText="1"/>
    </xf>
    <xf numFmtId="0" fontId="4" fillId="4" borderId="8" xfId="0" applyFont="1" applyFill="1" applyBorder="1" applyAlignment="1">
      <alignment vertical="top" wrapText="1"/>
    </xf>
    <xf numFmtId="0" fontId="3" fillId="0" borderId="14" xfId="1" applyFont="1" applyBorder="1" applyProtection="1">
      <protection hidden="1"/>
    </xf>
    <xf numFmtId="0" fontId="3" fillId="0" borderId="0" xfId="1" applyFont="1" applyProtection="1">
      <protection hidden="1"/>
    </xf>
    <xf numFmtId="0" fontId="3" fillId="0" borderId="15" xfId="1" applyFont="1" applyBorder="1" applyProtection="1">
      <protection hidden="1"/>
    </xf>
    <xf numFmtId="0" fontId="3" fillId="0" borderId="15" xfId="1" applyFont="1" applyBorder="1"/>
    <xf numFmtId="0" fontId="8" fillId="0" borderId="0" xfId="0" applyFont="1" applyProtection="1">
      <protection hidden="1"/>
    </xf>
    <xf numFmtId="9" fontId="8" fillId="0" borderId="0" xfId="0" applyNumberFormat="1" applyFont="1" applyProtection="1">
      <protection hidden="1"/>
    </xf>
    <xf numFmtId="0" fontId="8" fillId="0" borderId="16" xfId="0" applyFont="1" applyBorder="1" applyProtection="1">
      <protection hidden="1"/>
    </xf>
    <xf numFmtId="0" fontId="7" fillId="0" borderId="0" xfId="1" applyFont="1" applyAlignment="1">
      <alignment horizontal="center" vertical="center"/>
    </xf>
    <xf numFmtId="0" fontId="8" fillId="0" borderId="15" xfId="0" applyFont="1" applyBorder="1" applyProtection="1">
      <protection hidden="1"/>
    </xf>
    <xf numFmtId="1" fontId="9" fillId="0" borderId="15" xfId="0" applyNumberFormat="1" applyFont="1" applyBorder="1"/>
    <xf numFmtId="1" fontId="9" fillId="0" borderId="15" xfId="0" applyNumberFormat="1" applyFont="1" applyBorder="1" applyAlignment="1">
      <alignment horizontal="right"/>
    </xf>
    <xf numFmtId="1" fontId="9" fillId="0" borderId="17" xfId="0" applyNumberFormat="1" applyFont="1" applyBorder="1"/>
    <xf numFmtId="0" fontId="4" fillId="2" borderId="1" xfId="0" applyFont="1" applyFill="1" applyBorder="1" applyAlignment="1">
      <alignment horizontal="center" vertical="top"/>
    </xf>
    <xf numFmtId="0" fontId="4" fillId="2" borderId="1" xfId="0" applyFont="1" applyFill="1" applyBorder="1" applyAlignment="1">
      <alignment vertical="top"/>
    </xf>
    <xf numFmtId="0" fontId="4" fillId="4" borderId="1" xfId="1" applyFont="1" applyFill="1" applyBorder="1" applyAlignment="1" applyProtection="1">
      <alignment horizontal="center" vertical="center" wrapText="1"/>
      <protection hidden="1"/>
    </xf>
    <xf numFmtId="1" fontId="2" fillId="0" borderId="1" xfId="1" applyNumberFormat="1" applyFont="1" applyBorder="1" applyAlignment="1">
      <alignment horizontal="center" vertical="top" wrapText="1"/>
    </xf>
    <xf numFmtId="0" fontId="4" fillId="4" borderId="1" xfId="0" applyFont="1" applyFill="1" applyBorder="1" applyAlignment="1">
      <alignment horizontal="center" vertical="top" wrapText="1"/>
    </xf>
    <xf numFmtId="0" fontId="4" fillId="0" borderId="1" xfId="0" applyFont="1" applyBorder="1" applyAlignment="1">
      <alignment vertical="top" wrapText="1"/>
    </xf>
    <xf numFmtId="0" fontId="4" fillId="4" borderId="1" xfId="0" applyFont="1" applyFill="1" applyBorder="1" applyAlignment="1">
      <alignment vertical="top" wrapText="1"/>
    </xf>
    <xf numFmtId="0" fontId="0" fillId="7" borderId="1" xfId="0" applyFill="1" applyBorder="1" applyAlignment="1">
      <alignment horizontal="left" vertical="center" wrapText="1"/>
    </xf>
    <xf numFmtId="0" fontId="15" fillId="0" borderId="1" xfId="0" applyFont="1" applyBorder="1" applyAlignment="1">
      <alignment horizontal="right" vertical="center"/>
    </xf>
    <xf numFmtId="0" fontId="0" fillId="0" borderId="1" xfId="0" applyBorder="1"/>
    <xf numFmtId="1" fontId="0" fillId="0" borderId="1" xfId="0" applyNumberFormat="1" applyBorder="1"/>
    <xf numFmtId="0" fontId="0" fillId="8" borderId="1" xfId="0" applyFill="1" applyBorder="1" applyAlignment="1">
      <alignment horizontal="left" vertical="center" wrapText="1"/>
    </xf>
    <xf numFmtId="0" fontId="0" fillId="9" borderId="1" xfId="0" applyFill="1" applyBorder="1" applyAlignment="1">
      <alignment horizontal="left" vertical="center" wrapText="1"/>
    </xf>
    <xf numFmtId="0" fontId="16" fillId="0" borderId="1" xfId="0" applyFont="1" applyBorder="1"/>
    <xf numFmtId="1" fontId="16" fillId="0" borderId="1" xfId="0" applyNumberFormat="1" applyFont="1" applyBorder="1"/>
    <xf numFmtId="0" fontId="17" fillId="10" borderId="18" xfId="0" applyFont="1" applyFill="1" applyBorder="1" applyAlignment="1">
      <alignment vertical="center"/>
    </xf>
    <xf numFmtId="0" fontId="17" fillId="10" borderId="18" xfId="0" applyFont="1" applyFill="1" applyBorder="1" applyAlignment="1">
      <alignment horizontal="center" vertical="center"/>
    </xf>
    <xf numFmtId="0" fontId="15" fillId="0" borderId="18" xfId="0" applyFont="1" applyBorder="1" applyAlignment="1">
      <alignment horizontal="right" vertical="center"/>
    </xf>
    <xf numFmtId="0" fontId="15" fillId="0" borderId="18" xfId="0" applyFont="1" applyBorder="1" applyAlignment="1">
      <alignment vertical="center" wrapText="1"/>
    </xf>
    <xf numFmtId="9" fontId="15" fillId="0" borderId="18" xfId="0" applyNumberFormat="1" applyFont="1" applyBorder="1" applyAlignment="1">
      <alignment horizontal="center" vertical="center"/>
    </xf>
    <xf numFmtId="9" fontId="15" fillId="0" borderId="19" xfId="0" applyNumberFormat="1" applyFont="1" applyBorder="1" applyAlignment="1">
      <alignment horizontal="center" vertical="center"/>
    </xf>
    <xf numFmtId="0" fontId="4" fillId="11" borderId="1" xfId="0" applyFont="1" applyFill="1" applyBorder="1" applyAlignment="1">
      <alignment vertical="top" wrapText="1"/>
    </xf>
    <xf numFmtId="0" fontId="6" fillId="4" borderId="1" xfId="1" applyFont="1" applyFill="1" applyBorder="1" applyAlignment="1">
      <alignment horizontal="center" vertical="center" wrapText="1"/>
    </xf>
    <xf numFmtId="0" fontId="0" fillId="0" borderId="1" xfId="0" applyBorder="1" applyAlignment="1">
      <alignment horizontal="center" vertical="center"/>
    </xf>
    <xf numFmtId="0" fontId="13" fillId="0" borderId="1" xfId="0" applyFont="1" applyBorder="1" applyAlignment="1">
      <alignment horizontal="center" vertical="center"/>
    </xf>
    <xf numFmtId="0" fontId="0" fillId="0" borderId="1" xfId="0" applyBorder="1" applyAlignment="1">
      <alignment horizontal="left" vertical="top" wrapText="1"/>
    </xf>
    <xf numFmtId="0" fontId="0" fillId="0" borderId="1" xfId="0" applyBorder="1" applyAlignment="1">
      <alignment wrapText="1"/>
    </xf>
    <xf numFmtId="0" fontId="0" fillId="0" borderId="10" xfId="0" applyBorder="1" applyAlignment="1">
      <alignment horizontal="center" vertical="top"/>
    </xf>
    <xf numFmtId="0" fontId="0" fillId="0" borderId="1" xfId="0" applyBorder="1" applyAlignment="1">
      <alignment vertical="top" wrapText="1"/>
    </xf>
    <xf numFmtId="0" fontId="0" fillId="0" borderId="2" xfId="0" applyBorder="1"/>
    <xf numFmtId="0" fontId="0" fillId="0" borderId="10" xfId="0" applyBorder="1"/>
    <xf numFmtId="0" fontId="0" fillId="0" borderId="1" xfId="0" applyBorder="1" applyAlignment="1">
      <alignment horizontal="left" vertical="top"/>
    </xf>
    <xf numFmtId="0" fontId="0" fillId="0" borderId="0" xfId="0" applyAlignment="1">
      <alignment horizontal="left" vertical="top"/>
    </xf>
    <xf numFmtId="0" fontId="0" fillId="0" borderId="2" xfId="0" applyBorder="1" applyAlignment="1">
      <alignment horizontal="left" vertical="top"/>
    </xf>
    <xf numFmtId="0" fontId="0" fillId="0" borderId="2" xfId="0" applyBorder="1" applyAlignment="1">
      <alignment vertical="top"/>
    </xf>
    <xf numFmtId="0" fontId="0" fillId="0" borderId="0" xfId="0" applyAlignment="1">
      <alignment horizontal="center" vertical="center"/>
    </xf>
    <xf numFmtId="0" fontId="0" fillId="12" borderId="1" xfId="0" applyFill="1" applyBorder="1" applyAlignment="1">
      <alignment horizontal="center" vertical="center"/>
    </xf>
    <xf numFmtId="0" fontId="0" fillId="0" borderId="8" xfId="0" applyBorder="1" applyAlignment="1">
      <alignment horizontal="center" vertical="center"/>
    </xf>
    <xf numFmtId="0" fontId="0" fillId="13" borderId="1" xfId="0" applyFill="1" applyBorder="1" applyAlignment="1">
      <alignment horizontal="center" vertical="center"/>
    </xf>
    <xf numFmtId="0" fontId="0" fillId="14" borderId="1" xfId="0" applyFill="1" applyBorder="1" applyAlignment="1">
      <alignment horizontal="center" vertical="center"/>
    </xf>
    <xf numFmtId="0" fontId="0" fillId="3" borderId="1" xfId="0" applyFill="1" applyBorder="1" applyAlignment="1">
      <alignment horizontal="center" vertical="center"/>
    </xf>
    <xf numFmtId="14" fontId="4" fillId="4" borderId="1" xfId="0" applyNumberFormat="1" applyFont="1" applyFill="1" applyBorder="1" applyAlignment="1">
      <alignment horizontal="left" vertical="top" wrapText="1"/>
    </xf>
    <xf numFmtId="0" fontId="23" fillId="0" borderId="0" xfId="2" applyAlignment="1">
      <alignment vertical="top"/>
    </xf>
    <xf numFmtId="1" fontId="3" fillId="15" borderId="1" xfId="0" applyNumberFormat="1" applyFont="1" applyFill="1" applyBorder="1" applyAlignment="1">
      <alignment horizontal="center" vertical="top"/>
    </xf>
    <xf numFmtId="1" fontId="2" fillId="0" borderId="1" xfId="1" applyNumberFormat="1" applyFont="1" applyBorder="1" applyAlignment="1">
      <alignment horizontal="center" vertical="center" wrapText="1"/>
    </xf>
    <xf numFmtId="1" fontId="4" fillId="4" borderId="1" xfId="1" applyNumberFormat="1" applyFont="1" applyFill="1" applyBorder="1" applyAlignment="1" applyProtection="1">
      <alignment horizontal="center" vertical="center" wrapText="1"/>
      <protection hidden="1"/>
    </xf>
    <xf numFmtId="1" fontId="6" fillId="4" borderId="1" xfId="1" applyNumberFormat="1" applyFont="1" applyFill="1" applyBorder="1" applyAlignment="1">
      <alignment horizontal="center" vertical="center" wrapText="1"/>
    </xf>
    <xf numFmtId="9" fontId="4" fillId="4" borderId="1" xfId="1" applyNumberFormat="1" applyFont="1" applyFill="1" applyBorder="1" applyAlignment="1" applyProtection="1">
      <alignment horizontal="center" vertical="center" wrapText="1"/>
      <protection hidden="1"/>
    </xf>
    <xf numFmtId="0" fontId="2" fillId="0" borderId="1" xfId="0" applyFont="1" applyBorder="1" applyAlignment="1">
      <alignment horizontal="center" vertical="top" wrapText="1"/>
    </xf>
    <xf numFmtId="14" fontId="4" fillId="4" borderId="1" xfId="0" applyNumberFormat="1" applyFont="1" applyFill="1" applyBorder="1" applyAlignment="1">
      <alignment horizontal="left" vertical="top" wrapText="1"/>
    </xf>
    <xf numFmtId="1" fontId="6" fillId="4" borderId="1" xfId="1" applyNumberFormat="1" applyFont="1" applyFill="1" applyBorder="1" applyAlignment="1">
      <alignment horizontal="center" vertical="center" wrapText="1"/>
    </xf>
    <xf numFmtId="0" fontId="4" fillId="4" borderId="1" xfId="1" applyFont="1" applyFill="1" applyBorder="1" applyAlignment="1" applyProtection="1">
      <alignment horizontal="center" vertical="center" wrapText="1"/>
      <protection hidden="1"/>
    </xf>
    <xf numFmtId="1" fontId="4" fillId="4" borderId="1" xfId="1" applyNumberFormat="1" applyFont="1" applyFill="1" applyBorder="1" applyAlignment="1" applyProtection="1">
      <alignment horizontal="center" vertical="center" wrapText="1"/>
      <protection hidden="1"/>
    </xf>
    <xf numFmtId="1" fontId="3" fillId="15" borderId="1" xfId="0" applyNumberFormat="1" applyFont="1" applyFill="1" applyBorder="1" applyAlignment="1">
      <alignment horizontal="center" vertical="center"/>
    </xf>
    <xf numFmtId="0" fontId="4" fillId="4" borderId="2" xfId="0" applyFont="1" applyFill="1" applyBorder="1" applyAlignment="1">
      <alignment horizontal="left" vertical="top" wrapText="1"/>
    </xf>
    <xf numFmtId="0" fontId="4" fillId="4" borderId="3" xfId="0" applyFont="1" applyFill="1" applyBorder="1" applyAlignment="1">
      <alignment horizontal="left" vertical="top" wrapText="1"/>
    </xf>
    <xf numFmtId="0" fontId="4" fillId="4" borderId="5" xfId="0" applyFont="1" applyFill="1" applyBorder="1" applyAlignment="1">
      <alignment horizontal="left" vertical="top" wrapText="1"/>
    </xf>
    <xf numFmtId="1" fontId="6" fillId="4" borderId="2" xfId="1" applyNumberFormat="1" applyFont="1" applyFill="1" applyBorder="1" applyAlignment="1">
      <alignment horizontal="center" vertical="center" wrapText="1"/>
    </xf>
    <xf numFmtId="1" fontId="6" fillId="4" borderId="5" xfId="1" applyNumberFormat="1" applyFont="1" applyFill="1" applyBorder="1" applyAlignment="1">
      <alignment horizontal="center" vertical="center" wrapText="1"/>
    </xf>
    <xf numFmtId="0" fontId="6" fillId="4" borderId="2" xfId="1" applyFont="1" applyFill="1" applyBorder="1" applyAlignment="1">
      <alignment horizontal="center" vertical="center" wrapText="1"/>
    </xf>
    <xf numFmtId="0" fontId="6" fillId="4" borderId="8" xfId="1" applyFont="1" applyFill="1" applyBorder="1" applyAlignment="1">
      <alignment horizontal="center" vertical="center" wrapText="1"/>
    </xf>
    <xf numFmtId="0" fontId="6" fillId="4" borderId="3" xfId="1" applyFont="1" applyFill="1" applyBorder="1" applyAlignment="1">
      <alignment horizontal="center" vertical="center" wrapText="1"/>
    </xf>
    <xf numFmtId="0" fontId="6" fillId="4" borderId="5" xfId="1" applyFont="1" applyFill="1" applyBorder="1" applyAlignment="1">
      <alignment horizontal="center" vertical="center" wrapText="1"/>
    </xf>
    <xf numFmtId="1" fontId="5" fillId="4" borderId="12" xfId="1" applyNumberFormat="1" applyFont="1" applyFill="1" applyBorder="1" applyAlignment="1">
      <alignment horizontal="center" vertical="center" wrapText="1"/>
    </xf>
    <xf numFmtId="1" fontId="5" fillId="4" borderId="8" xfId="1" applyNumberFormat="1" applyFont="1" applyFill="1" applyBorder="1" applyAlignment="1">
      <alignment horizontal="center" vertical="center" wrapText="1"/>
    </xf>
    <xf numFmtId="1" fontId="5" fillId="4" borderId="13" xfId="1" applyNumberFormat="1" applyFont="1" applyFill="1" applyBorder="1" applyAlignment="1">
      <alignment horizontal="center" vertical="center" wrapText="1"/>
    </xf>
    <xf numFmtId="1" fontId="6" fillId="4" borderId="1" xfId="1" applyNumberFormat="1" applyFont="1" applyFill="1" applyBorder="1" applyAlignment="1">
      <alignment horizontal="center" vertical="center" wrapText="1"/>
    </xf>
    <xf numFmtId="1" fontId="5" fillId="4" borderId="0" xfId="1" applyNumberFormat="1" applyFont="1" applyFill="1" applyAlignment="1">
      <alignment horizontal="center" vertical="center" wrapText="1"/>
    </xf>
    <xf numFmtId="0" fontId="6" fillId="4" borderId="0" xfId="1" applyFont="1" applyFill="1" applyAlignment="1">
      <alignment horizontal="center" vertical="center" wrapText="1"/>
    </xf>
    <xf numFmtId="0" fontId="6" fillId="4" borderId="4" xfId="1" applyFont="1" applyFill="1" applyBorder="1" applyAlignment="1">
      <alignment horizontal="center" vertical="center" wrapText="1"/>
    </xf>
    <xf numFmtId="1" fontId="5" fillId="4" borderId="2" xfId="1" applyNumberFormat="1" applyFont="1" applyFill="1" applyBorder="1" applyAlignment="1">
      <alignment horizontal="center" vertical="center" wrapText="1"/>
    </xf>
    <xf numFmtId="1" fontId="5" fillId="4" borderId="3" xfId="1" applyNumberFormat="1" applyFont="1" applyFill="1" applyBorder="1" applyAlignment="1">
      <alignment horizontal="center" vertical="center" wrapText="1"/>
    </xf>
    <xf numFmtId="1" fontId="5" fillId="4" borderId="5" xfId="1" applyNumberFormat="1" applyFont="1" applyFill="1" applyBorder="1" applyAlignment="1">
      <alignment horizontal="center" vertical="center" wrapText="1"/>
    </xf>
    <xf numFmtId="0" fontId="6" fillId="4" borderId="6" xfId="1" applyFont="1" applyFill="1" applyBorder="1" applyAlignment="1">
      <alignment horizontal="center" vertical="center" wrapText="1"/>
    </xf>
    <xf numFmtId="0" fontId="6" fillId="4" borderId="20" xfId="1" applyFont="1" applyFill="1" applyBorder="1" applyAlignment="1">
      <alignment horizontal="center" vertical="center" wrapText="1"/>
    </xf>
    <xf numFmtId="1" fontId="6" fillId="4" borderId="6" xfId="1" applyNumberFormat="1" applyFont="1" applyFill="1" applyBorder="1" applyAlignment="1">
      <alignment horizontal="center" vertical="center" wrapText="1"/>
    </xf>
    <xf numFmtId="1" fontId="6" fillId="4" borderId="20" xfId="1" applyNumberFormat="1" applyFont="1" applyFill="1" applyBorder="1" applyAlignment="1">
      <alignment horizontal="center" vertical="center" wrapText="1"/>
    </xf>
    <xf numFmtId="1" fontId="3" fillId="15" borderId="6" xfId="0" applyNumberFormat="1" applyFont="1" applyFill="1" applyBorder="1" applyAlignment="1">
      <alignment horizontal="center" vertical="center"/>
    </xf>
    <xf numFmtId="1" fontId="3" fillId="15" borderId="20" xfId="0" applyNumberFormat="1" applyFont="1" applyFill="1" applyBorder="1" applyAlignment="1">
      <alignment horizontal="center" vertical="center"/>
    </xf>
    <xf numFmtId="0" fontId="2" fillId="2" borderId="2" xfId="0" applyFont="1" applyFill="1" applyBorder="1" applyAlignment="1">
      <alignment horizontal="center" vertical="top" wrapText="1"/>
    </xf>
    <xf numFmtId="0" fontId="2" fillId="2" borderId="3" xfId="0" applyFont="1" applyFill="1" applyBorder="1" applyAlignment="1">
      <alignment horizontal="center" vertical="top" wrapText="1"/>
    </xf>
    <xf numFmtId="0" fontId="2" fillId="2" borderId="9" xfId="0" applyFont="1" applyFill="1" applyBorder="1" applyAlignment="1">
      <alignment horizontal="center" vertical="top" wrapText="1"/>
    </xf>
    <xf numFmtId="1" fontId="5" fillId="4" borderId="2" xfId="1" applyNumberFormat="1" applyFont="1" applyFill="1" applyBorder="1" applyAlignment="1">
      <alignment horizontal="center" vertical="top" wrapText="1"/>
    </xf>
    <xf numFmtId="1" fontId="5" fillId="4" borderId="5" xfId="1" applyNumberFormat="1" applyFont="1" applyFill="1" applyBorder="1" applyAlignment="1">
      <alignment horizontal="center" vertical="top" wrapText="1"/>
    </xf>
    <xf numFmtId="1" fontId="6" fillId="4" borderId="2" xfId="1" applyNumberFormat="1" applyFont="1" applyFill="1" applyBorder="1" applyAlignment="1">
      <alignment horizontal="center" vertical="top" wrapText="1"/>
    </xf>
    <xf numFmtId="1" fontId="6" fillId="4" borderId="5" xfId="1" applyNumberFormat="1" applyFont="1" applyFill="1" applyBorder="1" applyAlignment="1">
      <alignment horizontal="center" vertical="top" wrapText="1"/>
    </xf>
    <xf numFmtId="0" fontId="2" fillId="2" borderId="1" xfId="0" applyFont="1" applyFill="1" applyBorder="1" applyAlignment="1">
      <alignment horizontal="center" vertical="top"/>
    </xf>
    <xf numFmtId="9" fontId="2" fillId="4" borderId="1" xfId="1" applyNumberFormat="1" applyFont="1" applyFill="1" applyBorder="1" applyAlignment="1" applyProtection="1">
      <alignment horizontal="left" vertical="top" wrapText="1"/>
      <protection hidden="1"/>
    </xf>
    <xf numFmtId="0" fontId="4" fillId="4" borderId="1" xfId="0" applyFont="1" applyFill="1" applyBorder="1" applyAlignment="1">
      <alignment horizontal="left" vertical="top" wrapText="1"/>
    </xf>
    <xf numFmtId="0" fontId="3" fillId="4" borderId="1" xfId="0" applyFont="1" applyFill="1" applyBorder="1" applyAlignment="1">
      <alignment horizontal="left" vertical="top" wrapText="1"/>
    </xf>
    <xf numFmtId="0" fontId="24" fillId="4" borderId="1" xfId="2" applyFont="1" applyFill="1" applyBorder="1" applyAlignment="1">
      <alignment horizontal="left" vertical="top" wrapText="1"/>
    </xf>
    <xf numFmtId="0" fontId="25" fillId="4" borderId="1" xfId="0" applyFont="1" applyFill="1" applyBorder="1" applyAlignment="1">
      <alignment horizontal="left" vertical="top" wrapText="1"/>
    </xf>
    <xf numFmtId="9" fontId="4" fillId="4" borderId="2" xfId="1" applyNumberFormat="1" applyFont="1" applyFill="1" applyBorder="1" applyAlignment="1" applyProtection="1">
      <alignment horizontal="center" vertical="center" wrapText="1"/>
      <protection hidden="1"/>
    </xf>
    <xf numFmtId="9" fontId="4" fillId="4" borderId="5" xfId="1" applyNumberFormat="1" applyFont="1" applyFill="1" applyBorder="1" applyAlignment="1" applyProtection="1">
      <alignment horizontal="center" vertical="center" wrapText="1"/>
      <protection hidden="1"/>
    </xf>
    <xf numFmtId="9" fontId="4" fillId="4" borderId="1" xfId="1" applyNumberFormat="1" applyFont="1" applyFill="1" applyBorder="1" applyAlignment="1" applyProtection="1">
      <alignment horizontal="center" vertical="center" wrapText="1"/>
      <protection hidden="1"/>
    </xf>
    <xf numFmtId="0" fontId="4" fillId="4" borderId="1" xfId="1" applyFont="1" applyFill="1" applyBorder="1" applyAlignment="1" applyProtection="1">
      <alignment horizontal="center" vertical="center" wrapText="1"/>
      <protection hidden="1"/>
    </xf>
    <xf numFmtId="0" fontId="4" fillId="2" borderId="1" xfId="0" applyFont="1" applyFill="1" applyBorder="1" applyAlignment="1">
      <alignment horizontal="center" vertical="top"/>
    </xf>
    <xf numFmtId="0" fontId="2" fillId="0" borderId="1" xfId="0" applyFont="1" applyBorder="1" applyAlignment="1">
      <alignment horizontal="center" vertical="top" wrapText="1"/>
    </xf>
    <xf numFmtId="0" fontId="4" fillId="0" borderId="1" xfId="0" applyFont="1" applyBorder="1" applyAlignment="1">
      <alignment horizontal="center" vertical="top" wrapText="1"/>
    </xf>
    <xf numFmtId="0" fontId="4" fillId="0" borderId="1" xfId="0" applyFont="1" applyBorder="1" applyAlignment="1">
      <alignment horizontal="left" vertical="top" wrapText="1"/>
    </xf>
    <xf numFmtId="2" fontId="3" fillId="4" borderId="1" xfId="0" applyNumberFormat="1" applyFont="1" applyFill="1" applyBorder="1" applyAlignment="1">
      <alignment horizontal="left" vertical="top" wrapText="1"/>
    </xf>
    <xf numFmtId="0" fontId="2" fillId="2" borderId="2" xfId="0" applyFont="1" applyFill="1" applyBorder="1" applyAlignment="1">
      <alignment horizontal="center" vertical="top"/>
    </xf>
    <xf numFmtId="0" fontId="2" fillId="2" borderId="3" xfId="0" applyFont="1" applyFill="1" applyBorder="1" applyAlignment="1">
      <alignment horizontal="center" vertical="top"/>
    </xf>
    <xf numFmtId="0" fontId="2" fillId="2" borderId="5" xfId="0" applyFont="1" applyFill="1" applyBorder="1" applyAlignment="1">
      <alignment horizontal="center" vertical="top"/>
    </xf>
    <xf numFmtId="0" fontId="2" fillId="2" borderId="7" xfId="0" applyFont="1" applyFill="1" applyBorder="1" applyAlignment="1">
      <alignment horizontal="center" vertical="top" wrapText="1"/>
    </xf>
    <xf numFmtId="0" fontId="2" fillId="2" borderId="4" xfId="0" applyFont="1" applyFill="1" applyBorder="1" applyAlignment="1">
      <alignment horizontal="center" vertical="top" wrapText="1"/>
    </xf>
    <xf numFmtId="0" fontId="4" fillId="0" borderId="1" xfId="0" applyFont="1" applyBorder="1" applyAlignment="1">
      <alignment horizontal="center" vertical="center" wrapText="1"/>
    </xf>
    <xf numFmtId="2" fontId="3" fillId="4" borderId="2" xfId="0" applyNumberFormat="1" applyFont="1" applyFill="1" applyBorder="1" applyAlignment="1">
      <alignment horizontal="left" vertical="top" wrapText="1"/>
    </xf>
    <xf numFmtId="2" fontId="3" fillId="4" borderId="5" xfId="0" applyNumberFormat="1" applyFont="1" applyFill="1" applyBorder="1" applyAlignment="1">
      <alignment horizontal="left" vertical="top" wrapText="1"/>
    </xf>
    <xf numFmtId="0" fontId="2" fillId="2" borderId="1" xfId="0" applyFont="1" applyFill="1" applyBorder="1" applyAlignment="1">
      <alignment horizontal="center" vertical="top" wrapText="1"/>
    </xf>
    <xf numFmtId="0" fontId="4" fillId="4" borderId="1" xfId="0" applyFont="1" applyFill="1" applyBorder="1" applyAlignment="1">
      <alignment horizontal="center" vertical="center" wrapText="1"/>
    </xf>
    <xf numFmtId="0" fontId="2" fillId="2" borderId="1" xfId="0" applyFont="1" applyFill="1" applyBorder="1" applyAlignment="1">
      <alignment horizontal="left" vertical="top"/>
    </xf>
    <xf numFmtId="0" fontId="4" fillId="0" borderId="7" xfId="0" applyFont="1" applyBorder="1" applyAlignment="1">
      <alignment horizontal="left" vertical="top" wrapText="1"/>
    </xf>
    <xf numFmtId="0" fontId="4" fillId="0" borderId="4" xfId="0" applyFont="1" applyBorder="1" applyAlignment="1">
      <alignment horizontal="left" vertical="top" wrapText="1"/>
    </xf>
    <xf numFmtId="0" fontId="4" fillId="0" borderId="9" xfId="0" applyFont="1" applyBorder="1" applyAlignment="1">
      <alignment horizontal="left" vertical="top" wrapText="1"/>
    </xf>
    <xf numFmtId="0" fontId="4" fillId="0" borderId="10" xfId="0" applyFont="1" applyBorder="1" applyAlignment="1">
      <alignment horizontal="left" vertical="top" wrapText="1"/>
    </xf>
    <xf numFmtId="0" fontId="4" fillId="0" borderId="11" xfId="0" applyFont="1" applyBorder="1" applyAlignment="1">
      <alignment horizontal="left" vertical="top" wrapText="1"/>
    </xf>
    <xf numFmtId="0" fontId="4" fillId="0" borderId="12" xfId="0" applyFont="1" applyBorder="1" applyAlignment="1">
      <alignment horizontal="left" vertical="top" wrapText="1"/>
    </xf>
    <xf numFmtId="0" fontId="4" fillId="0" borderId="8" xfId="0" applyFont="1" applyBorder="1" applyAlignment="1">
      <alignment horizontal="left" vertical="top" wrapText="1"/>
    </xf>
    <xf numFmtId="0" fontId="4" fillId="0" borderId="13" xfId="0" applyFont="1" applyBorder="1" applyAlignment="1">
      <alignment horizontal="left" vertical="top" wrapText="1"/>
    </xf>
    <xf numFmtId="0" fontId="4" fillId="0" borderId="6" xfId="0" applyFont="1" applyBorder="1" applyAlignment="1">
      <alignment horizontal="left" vertical="top" wrapText="1"/>
    </xf>
    <xf numFmtId="0" fontId="2" fillId="0" borderId="2" xfId="0" applyFont="1" applyBorder="1" applyAlignment="1">
      <alignment horizontal="center" vertical="center" wrapText="1"/>
    </xf>
    <xf numFmtId="0" fontId="2" fillId="0" borderId="5" xfId="0" applyFont="1" applyBorder="1" applyAlignment="1">
      <alignment horizontal="center" vertical="center" wrapText="1"/>
    </xf>
    <xf numFmtId="0" fontId="4" fillId="4" borderId="2" xfId="0" applyFont="1" applyFill="1" applyBorder="1" applyAlignment="1">
      <alignment horizontal="center" vertical="center" wrapText="1"/>
    </xf>
    <xf numFmtId="0" fontId="4" fillId="4" borderId="5" xfId="0" applyFont="1" applyFill="1" applyBorder="1" applyAlignment="1">
      <alignment horizontal="center" vertical="center" wrapText="1"/>
    </xf>
    <xf numFmtId="17" fontId="4" fillId="4" borderId="1" xfId="0" applyNumberFormat="1" applyFont="1" applyFill="1" applyBorder="1" applyAlignment="1">
      <alignment horizontal="left" vertical="top" wrapText="1"/>
    </xf>
    <xf numFmtId="9" fontId="4" fillId="4" borderId="7" xfId="1" applyNumberFormat="1" applyFont="1" applyFill="1" applyBorder="1" applyAlignment="1" applyProtection="1">
      <alignment horizontal="center" vertical="center" wrapText="1"/>
      <protection hidden="1"/>
    </xf>
    <xf numFmtId="9" fontId="4" fillId="4" borderId="9" xfId="1" applyNumberFormat="1" applyFont="1" applyFill="1" applyBorder="1" applyAlignment="1" applyProtection="1">
      <alignment horizontal="center" vertical="center" wrapText="1"/>
      <protection hidden="1"/>
    </xf>
    <xf numFmtId="9" fontId="4" fillId="4" borderId="10" xfId="1" applyNumberFormat="1" applyFont="1" applyFill="1" applyBorder="1" applyAlignment="1" applyProtection="1">
      <alignment horizontal="center" vertical="center" wrapText="1"/>
      <protection hidden="1"/>
    </xf>
    <xf numFmtId="9" fontId="4" fillId="4" borderId="11" xfId="1" applyNumberFormat="1" applyFont="1" applyFill="1" applyBorder="1" applyAlignment="1" applyProtection="1">
      <alignment horizontal="center" vertical="center" wrapText="1"/>
      <protection hidden="1"/>
    </xf>
    <xf numFmtId="9" fontId="4" fillId="4" borderId="12" xfId="1" applyNumberFormat="1" applyFont="1" applyFill="1" applyBorder="1" applyAlignment="1" applyProtection="1">
      <alignment horizontal="center" vertical="center" wrapText="1"/>
      <protection hidden="1"/>
    </xf>
    <xf numFmtId="9" fontId="4" fillId="4" borderId="13" xfId="1" applyNumberFormat="1" applyFont="1" applyFill="1" applyBorder="1" applyAlignment="1" applyProtection="1">
      <alignment horizontal="center" vertical="center" wrapText="1"/>
      <protection hidden="1"/>
    </xf>
    <xf numFmtId="0" fontId="4" fillId="4" borderId="1" xfId="0" applyFont="1" applyFill="1" applyBorder="1" applyAlignment="1">
      <alignment horizontal="left" vertical="top"/>
    </xf>
    <xf numFmtId="0" fontId="4" fillId="4" borderId="2" xfId="0" applyFont="1" applyFill="1" applyBorder="1" applyAlignment="1">
      <alignment horizontal="left" vertical="top"/>
    </xf>
    <xf numFmtId="0" fontId="4" fillId="4" borderId="5" xfId="0" applyFont="1" applyFill="1" applyBorder="1" applyAlignment="1">
      <alignment horizontal="left" vertical="top"/>
    </xf>
    <xf numFmtId="0" fontId="4" fillId="0" borderId="2" xfId="0" applyFont="1" applyBorder="1" applyAlignment="1">
      <alignment horizontal="left" vertical="top" wrapText="1"/>
    </xf>
    <xf numFmtId="0" fontId="4" fillId="0" borderId="5" xfId="0" applyFont="1" applyBorder="1" applyAlignment="1">
      <alignment horizontal="left" vertical="top" wrapText="1"/>
    </xf>
    <xf numFmtId="14" fontId="4" fillId="4" borderId="1" xfId="0" applyNumberFormat="1" applyFont="1" applyFill="1" applyBorder="1" applyAlignment="1">
      <alignment horizontal="left" vertical="top" wrapText="1"/>
    </xf>
    <xf numFmtId="0" fontId="4" fillId="4" borderId="2" xfId="0" applyFont="1" applyFill="1" applyBorder="1" applyAlignment="1">
      <alignment horizontal="center" vertical="top" wrapText="1"/>
    </xf>
    <xf numFmtId="0" fontId="4" fillId="4" borderId="5" xfId="0" applyFont="1" applyFill="1" applyBorder="1" applyAlignment="1">
      <alignment horizontal="center" vertical="top" wrapText="1"/>
    </xf>
    <xf numFmtId="0" fontId="3" fillId="0" borderId="1" xfId="0" applyFont="1" applyBorder="1" applyAlignment="1">
      <alignment horizontal="left" vertical="top" wrapText="1"/>
    </xf>
    <xf numFmtId="0" fontId="4" fillId="4" borderId="1" xfId="0" applyFont="1" applyFill="1" applyBorder="1" applyAlignment="1">
      <alignment horizontal="center" vertical="top" wrapText="1"/>
    </xf>
    <xf numFmtId="0" fontId="2" fillId="0" borderId="2" xfId="0" applyFont="1" applyBorder="1" applyAlignment="1">
      <alignment horizontal="center" vertical="top" wrapText="1"/>
    </xf>
    <xf numFmtId="0" fontId="2" fillId="0" borderId="5" xfId="0" applyFont="1" applyBorder="1" applyAlignment="1">
      <alignment horizontal="center" vertical="top" wrapText="1"/>
    </xf>
    <xf numFmtId="0" fontId="3" fillId="4" borderId="2" xfId="0" applyFont="1" applyFill="1" applyBorder="1" applyAlignment="1">
      <alignment horizontal="left" vertical="top" wrapText="1"/>
    </xf>
    <xf numFmtId="0" fontId="3" fillId="4" borderId="5" xfId="0" applyFont="1" applyFill="1" applyBorder="1" applyAlignment="1">
      <alignment horizontal="left" vertical="top" wrapText="1"/>
    </xf>
    <xf numFmtId="0" fontId="4" fillId="0" borderId="3" xfId="0" applyFont="1" applyBorder="1" applyAlignment="1">
      <alignment horizontal="left" vertical="top" wrapText="1"/>
    </xf>
    <xf numFmtId="0" fontId="0" fillId="0" borderId="1" xfId="0" applyBorder="1" applyAlignment="1">
      <alignment horizontal="center" vertical="center"/>
    </xf>
    <xf numFmtId="0" fontId="0" fillId="0" borderId="1" xfId="0" applyBorder="1" applyAlignment="1">
      <alignment horizontal="center"/>
    </xf>
    <xf numFmtId="0" fontId="14" fillId="6" borderId="1" xfId="0" applyFont="1" applyFill="1" applyBorder="1" applyAlignment="1">
      <alignment horizontal="center" vertical="center"/>
    </xf>
    <xf numFmtId="0" fontId="13" fillId="6" borderId="1" xfId="0" applyFont="1" applyFill="1" applyBorder="1" applyAlignment="1">
      <alignment horizontal="center" vertical="center"/>
    </xf>
    <xf numFmtId="0" fontId="13" fillId="0" borderId="1" xfId="0" applyFont="1" applyBorder="1" applyAlignment="1">
      <alignment horizontal="center" vertical="center"/>
    </xf>
    <xf numFmtId="0" fontId="14" fillId="6" borderId="1" xfId="0" applyFont="1" applyFill="1" applyBorder="1" applyAlignment="1">
      <alignment horizontal="center" vertical="center" wrapText="1"/>
    </xf>
    <xf numFmtId="0" fontId="13" fillId="6" borderId="1" xfId="0" applyFont="1" applyFill="1" applyBorder="1" applyAlignment="1">
      <alignment horizontal="center" vertical="center" wrapText="1"/>
    </xf>
    <xf numFmtId="0" fontId="13" fillId="5" borderId="1" xfId="0" applyFont="1" applyFill="1" applyBorder="1" applyAlignment="1">
      <alignment horizontal="left" vertical="center"/>
    </xf>
    <xf numFmtId="1" fontId="4" fillId="4" borderId="1" xfId="1" applyNumberFormat="1" applyFont="1" applyFill="1" applyBorder="1" applyAlignment="1" applyProtection="1">
      <alignment horizontal="center" vertical="center" wrapText="1"/>
      <protection hidden="1"/>
    </xf>
    <xf numFmtId="0" fontId="2" fillId="4" borderId="1" xfId="1" applyFont="1" applyFill="1" applyBorder="1" applyAlignment="1" applyProtection="1">
      <alignment horizontal="left" vertical="top" wrapText="1"/>
      <protection hidden="1"/>
    </xf>
    <xf numFmtId="9" fontId="2" fillId="4" borderId="1" xfId="1" applyNumberFormat="1" applyFont="1" applyFill="1" applyBorder="1" applyAlignment="1" applyProtection="1">
      <alignment horizontal="center" vertical="center" wrapText="1"/>
      <protection hidden="1"/>
    </xf>
    <xf numFmtId="0" fontId="0" fillId="12" borderId="1" xfId="0" applyFill="1" applyBorder="1" applyAlignment="1">
      <alignment horizontal="center" vertical="center" wrapText="1"/>
    </xf>
    <xf numFmtId="0" fontId="13" fillId="13" borderId="1" xfId="0" applyFont="1" applyFill="1" applyBorder="1" applyAlignment="1">
      <alignment horizontal="center" vertical="center"/>
    </xf>
    <xf numFmtId="0" fontId="13" fillId="14" borderId="1" xfId="0" applyFont="1" applyFill="1" applyBorder="1" applyAlignment="1">
      <alignment horizontal="center" vertical="center"/>
    </xf>
    <xf numFmtId="0" fontId="13" fillId="3" borderId="1" xfId="0" applyFont="1" applyFill="1" applyBorder="1" applyAlignment="1">
      <alignment horizontal="center" vertical="center"/>
    </xf>
    <xf numFmtId="0" fontId="2" fillId="0" borderId="1" xfId="0" applyFont="1" applyBorder="1" applyAlignment="1">
      <alignment horizontal="center" vertical="center" wrapText="1"/>
    </xf>
    <xf numFmtId="1" fontId="26" fillId="4" borderId="1" xfId="1" applyNumberFormat="1" applyFont="1" applyFill="1" applyBorder="1" applyAlignment="1">
      <alignment horizontal="center" vertical="center" wrapText="1"/>
    </xf>
    <xf numFmtId="0" fontId="6" fillId="4" borderId="1" xfId="1" applyFont="1" applyFill="1" applyBorder="1" applyAlignment="1">
      <alignment horizontal="center" vertical="center" wrapText="1"/>
    </xf>
    <xf numFmtId="1" fontId="5" fillId="4" borderId="1" xfId="1" applyNumberFormat="1" applyFont="1" applyFill="1" applyBorder="1" applyAlignment="1">
      <alignment horizontal="center" vertical="center" wrapText="1"/>
    </xf>
    <xf numFmtId="0" fontId="4" fillId="4" borderId="0" xfId="0" applyFont="1" applyFill="1" applyBorder="1" applyAlignment="1">
      <alignment vertical="top" wrapText="1"/>
    </xf>
    <xf numFmtId="0" fontId="4" fillId="0" borderId="0" xfId="0" applyFont="1" applyBorder="1" applyAlignment="1">
      <alignment horizontal="left" vertical="top" wrapText="1"/>
    </xf>
  </cellXfs>
  <cellStyles count="3">
    <cellStyle name="Hyperlink" xfId="2" builtinId="8"/>
    <cellStyle name="Normal" xfId="0" builtinId="0"/>
    <cellStyle name="Normal 3" xfId="1"/>
  </cellStyles>
  <dxfs count="0"/>
  <tableStyles count="0" defaultTableStyle="TableStyleMedium9" defaultPivotStyle="PivotStyleLight16"/>
  <colors>
    <mruColors>
      <color rgb="FFFEF4E8"/>
      <color rgb="FFFFFFFF"/>
      <color rgb="FFFCF56A"/>
      <color rgb="FFCC0066"/>
      <color rgb="FFFF0066"/>
      <color rgb="FFD60093"/>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8" Type="http://schemas.openxmlformats.org/officeDocument/2006/relationships/image" Target="../media/image8.jpeg"/><Relationship Id="rId13" Type="http://schemas.openxmlformats.org/officeDocument/2006/relationships/image" Target="../media/image13.png"/><Relationship Id="rId18" Type="http://schemas.openxmlformats.org/officeDocument/2006/relationships/image" Target="../media/image18.pn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 Type="http://schemas.openxmlformats.org/officeDocument/2006/relationships/image" Target="../media/image2.png"/><Relationship Id="rId16" Type="http://schemas.openxmlformats.org/officeDocument/2006/relationships/image" Target="../media/image16.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jpeg"/><Relationship Id="rId14" Type="http://schemas.openxmlformats.org/officeDocument/2006/relationships/image" Target="../media/image14.png"/></Relationships>
</file>

<file path=xl/drawings/_rels/drawing2.xml.rels><?xml version="1.0" encoding="UTF-8" standalone="yes"?>
<Relationships xmlns="http://schemas.openxmlformats.org/package/2006/relationships"><Relationship Id="rId1" Type="http://schemas.openxmlformats.org/officeDocument/2006/relationships/image" Target="../media/image20.pn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9.png"/></Relationships>
</file>

<file path=xl/drawings/drawing1.xml><?xml version="1.0" encoding="utf-8"?>
<xdr:wsDr xmlns:xdr="http://schemas.openxmlformats.org/drawingml/2006/spreadsheetDrawing" xmlns:a="http://schemas.openxmlformats.org/drawingml/2006/main">
  <xdr:twoCellAnchor editAs="oneCell">
    <xdr:from>
      <xdr:col>8</xdr:col>
      <xdr:colOff>425824</xdr:colOff>
      <xdr:row>5</xdr:row>
      <xdr:rowOff>1</xdr:rowOff>
    </xdr:from>
    <xdr:to>
      <xdr:col>14</xdr:col>
      <xdr:colOff>500210</xdr:colOff>
      <xdr:row>9</xdr:row>
      <xdr:rowOff>260194</xdr:rowOff>
    </xdr:to>
    <xdr:pic>
      <xdr:nvPicPr>
        <xdr:cNvPr id="2" name="Picture 1">
          <a:extLst>
            <a:ext uri="{FF2B5EF4-FFF2-40B4-BE49-F238E27FC236}">
              <a16:creationId xmlns:a16="http://schemas.microsoft.com/office/drawing/2014/main" id="{80BA2DD7-7B89-CF70-0B95-E72702D8CC26}"/>
            </a:ext>
          </a:extLst>
        </xdr:cNvPr>
        <xdr:cNvPicPr>
          <a:picLocks noChangeAspect="1"/>
        </xdr:cNvPicPr>
      </xdr:nvPicPr>
      <xdr:blipFill>
        <a:blip xmlns:r="http://schemas.openxmlformats.org/officeDocument/2006/relationships" r:embed="rId1"/>
        <a:stretch>
          <a:fillRect/>
        </a:stretch>
      </xdr:blipFill>
      <xdr:spPr>
        <a:xfrm>
          <a:off x="9838765" y="2129119"/>
          <a:ext cx="5542857" cy="2747899"/>
        </a:xfrm>
        <a:prstGeom prst="rect">
          <a:avLst/>
        </a:prstGeom>
      </xdr:spPr>
    </xdr:pic>
    <xdr:clientData/>
  </xdr:twoCellAnchor>
  <xdr:twoCellAnchor editAs="oneCell">
    <xdr:from>
      <xdr:col>8</xdr:col>
      <xdr:colOff>212911</xdr:colOff>
      <xdr:row>48</xdr:row>
      <xdr:rowOff>78441</xdr:rowOff>
    </xdr:from>
    <xdr:to>
      <xdr:col>8</xdr:col>
      <xdr:colOff>1719741</xdr:colOff>
      <xdr:row>53</xdr:row>
      <xdr:rowOff>309618</xdr:rowOff>
    </xdr:to>
    <xdr:pic>
      <xdr:nvPicPr>
        <xdr:cNvPr id="3" name="Picture 2">
          <a:extLst>
            <a:ext uri="{FF2B5EF4-FFF2-40B4-BE49-F238E27FC236}">
              <a16:creationId xmlns:a16="http://schemas.microsoft.com/office/drawing/2014/main" id="{CB33E4BD-A3F9-7B56-8D27-7DCC95895B32}"/>
            </a:ext>
          </a:extLst>
        </xdr:cNvPr>
        <xdr:cNvPicPr>
          <a:picLocks noChangeAspect="1"/>
        </xdr:cNvPicPr>
      </xdr:nvPicPr>
      <xdr:blipFill>
        <a:blip xmlns:r="http://schemas.openxmlformats.org/officeDocument/2006/relationships" r:embed="rId2"/>
        <a:stretch>
          <a:fillRect/>
        </a:stretch>
      </xdr:blipFill>
      <xdr:spPr>
        <a:xfrm>
          <a:off x="9625852" y="25000323"/>
          <a:ext cx="1506830" cy="1800000"/>
        </a:xfrm>
        <a:prstGeom prst="rect">
          <a:avLst/>
        </a:prstGeom>
      </xdr:spPr>
    </xdr:pic>
    <xdr:clientData/>
  </xdr:twoCellAnchor>
  <xdr:twoCellAnchor editAs="oneCell">
    <xdr:from>
      <xdr:col>8</xdr:col>
      <xdr:colOff>1905000</xdr:colOff>
      <xdr:row>48</xdr:row>
      <xdr:rowOff>67235</xdr:rowOff>
    </xdr:from>
    <xdr:to>
      <xdr:col>10</xdr:col>
      <xdr:colOff>347625</xdr:colOff>
      <xdr:row>53</xdr:row>
      <xdr:rowOff>298412</xdr:rowOff>
    </xdr:to>
    <xdr:pic>
      <xdr:nvPicPr>
        <xdr:cNvPr id="4" name="Picture 3">
          <a:extLst>
            <a:ext uri="{FF2B5EF4-FFF2-40B4-BE49-F238E27FC236}">
              <a16:creationId xmlns:a16="http://schemas.microsoft.com/office/drawing/2014/main" id="{B1A8DFC1-C4D8-E7DA-9D5E-6A5F0FC3DD63}"/>
            </a:ext>
          </a:extLst>
        </xdr:cNvPr>
        <xdr:cNvPicPr>
          <a:picLocks noChangeAspect="1"/>
        </xdr:cNvPicPr>
      </xdr:nvPicPr>
      <xdr:blipFill>
        <a:blip xmlns:r="http://schemas.openxmlformats.org/officeDocument/2006/relationships" r:embed="rId3"/>
        <a:stretch>
          <a:fillRect/>
        </a:stretch>
      </xdr:blipFill>
      <xdr:spPr>
        <a:xfrm>
          <a:off x="11317941" y="24989117"/>
          <a:ext cx="1490625" cy="1800000"/>
        </a:xfrm>
        <a:prstGeom prst="rect">
          <a:avLst/>
        </a:prstGeom>
      </xdr:spPr>
    </xdr:pic>
    <xdr:clientData/>
  </xdr:twoCellAnchor>
  <xdr:twoCellAnchor editAs="oneCell">
    <xdr:from>
      <xdr:col>14</xdr:col>
      <xdr:colOff>374486</xdr:colOff>
      <xdr:row>129</xdr:row>
      <xdr:rowOff>215453</xdr:rowOff>
    </xdr:from>
    <xdr:to>
      <xdr:col>24</xdr:col>
      <xdr:colOff>552643</xdr:colOff>
      <xdr:row>148</xdr:row>
      <xdr:rowOff>164180</xdr:rowOff>
    </xdr:to>
    <xdr:pic>
      <xdr:nvPicPr>
        <xdr:cNvPr id="5" name="Picture 4">
          <a:extLst>
            <a:ext uri="{FF2B5EF4-FFF2-40B4-BE49-F238E27FC236}">
              <a16:creationId xmlns:a16="http://schemas.microsoft.com/office/drawing/2014/main" id="{9B095414-477A-D0FF-DBCF-2F3D2D11C8AD}"/>
            </a:ext>
          </a:extLst>
        </xdr:cNvPr>
        <xdr:cNvPicPr>
          <a:picLocks noChangeAspect="1"/>
        </xdr:cNvPicPr>
      </xdr:nvPicPr>
      <xdr:blipFill>
        <a:blip xmlns:r="http://schemas.openxmlformats.org/officeDocument/2006/relationships" r:embed="rId4"/>
        <a:stretch>
          <a:fillRect/>
        </a:stretch>
      </xdr:blipFill>
      <xdr:spPr>
        <a:xfrm>
          <a:off x="15268122" y="47528726"/>
          <a:ext cx="4421112" cy="4884409"/>
        </a:xfrm>
        <a:prstGeom prst="rect">
          <a:avLst/>
        </a:prstGeom>
      </xdr:spPr>
    </xdr:pic>
    <xdr:clientData/>
  </xdr:twoCellAnchor>
  <xdr:twoCellAnchor editAs="oneCell">
    <xdr:from>
      <xdr:col>10</xdr:col>
      <xdr:colOff>266700</xdr:colOff>
      <xdr:row>199</xdr:row>
      <xdr:rowOff>219075</xdr:rowOff>
    </xdr:from>
    <xdr:to>
      <xdr:col>13</xdr:col>
      <xdr:colOff>114090</xdr:colOff>
      <xdr:row>216</xdr:row>
      <xdr:rowOff>228052</xdr:rowOff>
    </xdr:to>
    <xdr:pic>
      <xdr:nvPicPr>
        <xdr:cNvPr id="6" name="Picture 5">
          <a:extLst>
            <a:ext uri="{FF2B5EF4-FFF2-40B4-BE49-F238E27FC236}">
              <a16:creationId xmlns:a16="http://schemas.microsoft.com/office/drawing/2014/main" id="{2DE0F8D0-22E7-109B-6B3B-571152F8790F}"/>
            </a:ext>
          </a:extLst>
        </xdr:cNvPr>
        <xdr:cNvPicPr>
          <a:picLocks noChangeAspect="1"/>
        </xdr:cNvPicPr>
      </xdr:nvPicPr>
      <xdr:blipFill>
        <a:blip xmlns:r="http://schemas.openxmlformats.org/officeDocument/2006/relationships" r:embed="rId5"/>
        <a:stretch>
          <a:fillRect/>
        </a:stretch>
      </xdr:blipFill>
      <xdr:spPr>
        <a:xfrm>
          <a:off x="12696825" y="65379600"/>
          <a:ext cx="1676190" cy="4380952"/>
        </a:xfrm>
        <a:prstGeom prst="rect">
          <a:avLst/>
        </a:prstGeom>
      </xdr:spPr>
    </xdr:pic>
    <xdr:clientData/>
  </xdr:twoCellAnchor>
  <xdr:twoCellAnchor editAs="oneCell">
    <xdr:from>
      <xdr:col>9</xdr:col>
      <xdr:colOff>361950</xdr:colOff>
      <xdr:row>269</xdr:row>
      <xdr:rowOff>228600</xdr:rowOff>
    </xdr:from>
    <xdr:to>
      <xdr:col>12</xdr:col>
      <xdr:colOff>218840</xdr:colOff>
      <xdr:row>284</xdr:row>
      <xdr:rowOff>929417</xdr:rowOff>
    </xdr:to>
    <xdr:pic>
      <xdr:nvPicPr>
        <xdr:cNvPr id="7" name="Picture 6">
          <a:extLst>
            <a:ext uri="{FF2B5EF4-FFF2-40B4-BE49-F238E27FC236}">
              <a16:creationId xmlns:a16="http://schemas.microsoft.com/office/drawing/2014/main" id="{695C3203-42A6-6132-9C5F-F7F03BAD617F}"/>
            </a:ext>
          </a:extLst>
        </xdr:cNvPr>
        <xdr:cNvPicPr>
          <a:picLocks noChangeAspect="1"/>
        </xdr:cNvPicPr>
      </xdr:nvPicPr>
      <xdr:blipFill>
        <a:blip xmlns:r="http://schemas.openxmlformats.org/officeDocument/2006/relationships" r:embed="rId6"/>
        <a:stretch>
          <a:fillRect/>
        </a:stretch>
      </xdr:blipFill>
      <xdr:spPr>
        <a:xfrm>
          <a:off x="11991975" y="79533750"/>
          <a:ext cx="1876190" cy="4561905"/>
        </a:xfrm>
        <a:prstGeom prst="rect">
          <a:avLst/>
        </a:prstGeom>
      </xdr:spPr>
    </xdr:pic>
    <xdr:clientData/>
  </xdr:twoCellAnchor>
  <xdr:twoCellAnchor editAs="oneCell">
    <xdr:from>
      <xdr:col>8</xdr:col>
      <xdr:colOff>1222664</xdr:colOff>
      <xdr:row>108</xdr:row>
      <xdr:rowOff>117764</xdr:rowOff>
    </xdr:from>
    <xdr:to>
      <xdr:col>28</xdr:col>
      <xdr:colOff>484910</xdr:colOff>
      <xdr:row>131</xdr:row>
      <xdr:rowOff>153791</xdr:rowOff>
    </xdr:to>
    <xdr:pic>
      <xdr:nvPicPr>
        <xdr:cNvPr id="8" name="Picture 7">
          <a:extLst>
            <a:ext uri="{FF2B5EF4-FFF2-40B4-BE49-F238E27FC236}">
              <a16:creationId xmlns:a16="http://schemas.microsoft.com/office/drawing/2014/main" id="{110B823A-8BF6-FD0C-6B15-B35F57435FE9}"/>
            </a:ext>
          </a:extLst>
        </xdr:cNvPr>
        <xdr:cNvPicPr>
          <a:picLocks noChangeAspect="1"/>
        </xdr:cNvPicPr>
      </xdr:nvPicPr>
      <xdr:blipFill>
        <a:blip xmlns:r="http://schemas.openxmlformats.org/officeDocument/2006/relationships" r:embed="rId7"/>
        <a:stretch>
          <a:fillRect/>
        </a:stretch>
      </xdr:blipFill>
      <xdr:spPr>
        <a:xfrm>
          <a:off x="10643755" y="41958491"/>
          <a:ext cx="11315700" cy="5751027"/>
        </a:xfrm>
        <a:prstGeom prst="rect">
          <a:avLst/>
        </a:prstGeom>
      </xdr:spPr>
    </xdr:pic>
    <xdr:clientData/>
  </xdr:twoCellAnchor>
  <xdr:twoCellAnchor editAs="oneCell">
    <xdr:from>
      <xdr:col>8</xdr:col>
      <xdr:colOff>333375</xdr:colOff>
      <xdr:row>42</xdr:row>
      <xdr:rowOff>504825</xdr:rowOff>
    </xdr:from>
    <xdr:to>
      <xdr:col>10</xdr:col>
      <xdr:colOff>472298</xdr:colOff>
      <xdr:row>49</xdr:row>
      <xdr:rowOff>104549</xdr:rowOff>
    </xdr:to>
    <xdr:pic>
      <xdr:nvPicPr>
        <xdr:cNvPr id="10" name="Picture 9">
          <a:extLst>
            <a:ext uri="{FF2B5EF4-FFF2-40B4-BE49-F238E27FC236}">
              <a16:creationId xmlns:a16="http://schemas.microsoft.com/office/drawing/2014/main" id="{578B1CE3-8D51-0881-925D-DF7695802987}"/>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9705975" y="23479125"/>
          <a:ext cx="3196448" cy="180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285749</xdr:colOff>
      <xdr:row>402</xdr:row>
      <xdr:rowOff>9525</xdr:rowOff>
    </xdr:from>
    <xdr:to>
      <xdr:col>7</xdr:col>
      <xdr:colOff>1009650</xdr:colOff>
      <xdr:row>442</xdr:row>
      <xdr:rowOff>206727</xdr:rowOff>
    </xdr:to>
    <xdr:grpSp>
      <xdr:nvGrpSpPr>
        <xdr:cNvPr id="11" name="Group 10">
          <a:extLst>
            <a:ext uri="{FF2B5EF4-FFF2-40B4-BE49-F238E27FC236}">
              <a16:creationId xmlns:a16="http://schemas.microsoft.com/office/drawing/2014/main" id="{18DAA39B-FA6B-6F26-006C-A58F3C678C73}"/>
            </a:ext>
          </a:extLst>
        </xdr:cNvPr>
        <xdr:cNvGrpSpPr/>
      </xdr:nvGrpSpPr>
      <xdr:grpSpPr>
        <a:xfrm>
          <a:off x="285749" y="131454525"/>
          <a:ext cx="9300136" cy="10656026"/>
          <a:chOff x="0" y="128016"/>
          <a:chExt cx="6858000" cy="8007701"/>
        </a:xfrm>
      </xdr:grpSpPr>
      <xdr:grpSp>
        <xdr:nvGrpSpPr>
          <xdr:cNvPr id="12" name="Group 11">
            <a:extLst>
              <a:ext uri="{FF2B5EF4-FFF2-40B4-BE49-F238E27FC236}">
                <a16:creationId xmlns:a16="http://schemas.microsoft.com/office/drawing/2014/main" id="{0AB55469-E769-5CE9-B22D-DA23A3410476}"/>
              </a:ext>
            </a:extLst>
          </xdr:cNvPr>
          <xdr:cNvGrpSpPr/>
        </xdr:nvGrpSpPr>
        <xdr:grpSpPr>
          <a:xfrm>
            <a:off x="0" y="128016"/>
            <a:ext cx="6858000" cy="5319803"/>
            <a:chOff x="0" y="0"/>
            <a:chExt cx="6858000" cy="5319803"/>
          </a:xfrm>
        </xdr:grpSpPr>
        <xdr:pic>
          <xdr:nvPicPr>
            <xdr:cNvPr id="14" name="Picture 13">
              <a:extLst>
                <a:ext uri="{FF2B5EF4-FFF2-40B4-BE49-F238E27FC236}">
                  <a16:creationId xmlns:a16="http://schemas.microsoft.com/office/drawing/2014/main" id="{D570715C-4C9C-59C5-6AD7-17F4FC9EBD39}"/>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0" y="0"/>
              <a:ext cx="6858000" cy="5319803"/>
            </a:xfrm>
            <a:prstGeom prst="rect">
              <a:avLst/>
            </a:prstGeom>
            <a:ln>
              <a:solidFill>
                <a:schemeClr val="tx1"/>
              </a:solidFill>
            </a:ln>
          </xdr:spPr>
        </xdr:pic>
        <xdr:sp macro="" textlink="">
          <xdr:nvSpPr>
            <xdr:cNvPr id="15" name="Rectangle 14">
              <a:extLst>
                <a:ext uri="{FF2B5EF4-FFF2-40B4-BE49-F238E27FC236}">
                  <a16:creationId xmlns:a16="http://schemas.microsoft.com/office/drawing/2014/main" id="{AA172817-2028-D47C-B5DA-F1E3C63354D5}"/>
                </a:ext>
              </a:extLst>
            </xdr:cNvPr>
            <xdr:cNvSpPr/>
          </xdr:nvSpPr>
          <xdr:spPr>
            <a:xfrm rot="20781294">
              <a:off x="4957542" y="3894668"/>
              <a:ext cx="439332" cy="471033"/>
            </a:xfrm>
            <a:prstGeom prst="rect">
              <a:avLst/>
            </a:prstGeom>
            <a:noFill/>
            <a:ln w="38100">
              <a:solidFill>
                <a:srgbClr val="002060"/>
              </a:solid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16" name="Rectangle 15">
              <a:extLst>
                <a:ext uri="{FF2B5EF4-FFF2-40B4-BE49-F238E27FC236}">
                  <a16:creationId xmlns:a16="http://schemas.microsoft.com/office/drawing/2014/main" id="{4E8647CB-64F7-E935-B0EF-65ABFEE56CCD}"/>
                </a:ext>
              </a:extLst>
            </xdr:cNvPr>
            <xdr:cNvSpPr/>
          </xdr:nvSpPr>
          <xdr:spPr>
            <a:xfrm rot="20781294">
              <a:off x="4280129" y="3584978"/>
              <a:ext cx="476955" cy="502658"/>
            </a:xfrm>
            <a:prstGeom prst="rect">
              <a:avLst/>
            </a:prstGeom>
            <a:noFill/>
            <a:ln w="38100">
              <a:solidFill>
                <a:srgbClr val="002060"/>
              </a:solid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17" name="Freeform: Shape 16">
              <a:extLst>
                <a:ext uri="{FF2B5EF4-FFF2-40B4-BE49-F238E27FC236}">
                  <a16:creationId xmlns:a16="http://schemas.microsoft.com/office/drawing/2014/main" id="{AF93AF5D-04CF-7B11-A47F-F918BFAEFDC6}"/>
                </a:ext>
              </a:extLst>
            </xdr:cNvPr>
            <xdr:cNvSpPr/>
          </xdr:nvSpPr>
          <xdr:spPr>
            <a:xfrm rot="2567115">
              <a:off x="3173342" y="4014780"/>
              <a:ext cx="651099" cy="707039"/>
            </a:xfrm>
            <a:custGeom>
              <a:avLst/>
              <a:gdLst>
                <a:gd name="connsiteX0" fmla="*/ 0 w 651099"/>
                <a:gd name="connsiteY0" fmla="*/ 85696 h 707039"/>
                <a:gd name="connsiteX1" fmla="*/ 194467 w 651099"/>
                <a:gd name="connsiteY1" fmla="*/ 85696 h 707039"/>
                <a:gd name="connsiteX2" fmla="*/ 251337 w 651099"/>
                <a:gd name="connsiteY2" fmla="*/ 0 h 707039"/>
                <a:gd name="connsiteX3" fmla="*/ 651099 w 651099"/>
                <a:gd name="connsiteY3" fmla="*/ 265296 h 707039"/>
                <a:gd name="connsiteX4" fmla="*/ 575503 w 651099"/>
                <a:gd name="connsiteY4" fmla="*/ 379208 h 707039"/>
                <a:gd name="connsiteX5" fmla="*/ 634555 w 651099"/>
                <a:gd name="connsiteY5" fmla="*/ 496974 h 707039"/>
                <a:gd name="connsiteX6" fmla="*/ 428923 w 651099"/>
                <a:gd name="connsiteY6" fmla="*/ 600084 h 707039"/>
                <a:gd name="connsiteX7" fmla="*/ 423519 w 651099"/>
                <a:gd name="connsiteY7" fmla="*/ 608226 h 707039"/>
                <a:gd name="connsiteX8" fmla="*/ 418856 w 651099"/>
                <a:gd name="connsiteY8" fmla="*/ 605131 h 707039"/>
                <a:gd name="connsiteX9" fmla="*/ 215623 w 651099"/>
                <a:gd name="connsiteY9" fmla="*/ 707039 h 707039"/>
                <a:gd name="connsiteX10" fmla="*/ 139057 w 651099"/>
                <a:gd name="connsiteY10" fmla="*/ 554345 h 707039"/>
                <a:gd name="connsiteX11" fmla="*/ 0 w 651099"/>
                <a:gd name="connsiteY11" fmla="*/ 554345 h 70703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Lst>
              <a:rect l="l" t="t" r="r" b="b"/>
              <a:pathLst>
                <a:path w="651099" h="707039">
                  <a:moveTo>
                    <a:pt x="0" y="85696"/>
                  </a:moveTo>
                  <a:lnTo>
                    <a:pt x="194467" y="85696"/>
                  </a:lnTo>
                  <a:lnTo>
                    <a:pt x="251337" y="0"/>
                  </a:lnTo>
                  <a:lnTo>
                    <a:pt x="651099" y="265296"/>
                  </a:lnTo>
                  <a:lnTo>
                    <a:pt x="575503" y="379208"/>
                  </a:lnTo>
                  <a:lnTo>
                    <a:pt x="634555" y="496974"/>
                  </a:lnTo>
                  <a:lnTo>
                    <a:pt x="428923" y="600084"/>
                  </a:lnTo>
                  <a:lnTo>
                    <a:pt x="423519" y="608226"/>
                  </a:lnTo>
                  <a:lnTo>
                    <a:pt x="418856" y="605131"/>
                  </a:lnTo>
                  <a:lnTo>
                    <a:pt x="215623" y="707039"/>
                  </a:lnTo>
                  <a:lnTo>
                    <a:pt x="139057" y="554345"/>
                  </a:lnTo>
                  <a:lnTo>
                    <a:pt x="0" y="554345"/>
                  </a:lnTo>
                  <a:close/>
                </a:path>
              </a:pathLst>
            </a:custGeom>
            <a:noFill/>
            <a:ln w="38100">
              <a:solidFill>
                <a:srgbClr val="002060"/>
              </a:solid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18" name="TextBox 9">
              <a:extLst>
                <a:ext uri="{FF2B5EF4-FFF2-40B4-BE49-F238E27FC236}">
                  <a16:creationId xmlns:a16="http://schemas.microsoft.com/office/drawing/2014/main" id="{578BD26E-096E-4E7B-9BC7-999728FC9961}"/>
                </a:ext>
              </a:extLst>
            </xdr:cNvPr>
            <xdr:cNvSpPr txBox="1"/>
          </xdr:nvSpPr>
          <xdr:spPr>
            <a:xfrm>
              <a:off x="3019840" y="4739783"/>
              <a:ext cx="943143"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002060"/>
                  </a:solidFill>
                </a:rPr>
                <a:t>Tower C</a:t>
              </a:r>
              <a:endParaRPr lang="en-IN" b="1">
                <a:solidFill>
                  <a:srgbClr val="002060"/>
                </a:solidFill>
              </a:endParaRPr>
            </a:p>
          </xdr:txBody>
        </xdr:sp>
        <xdr:sp macro="" textlink="">
          <xdr:nvSpPr>
            <xdr:cNvPr id="19" name="TextBox 10">
              <a:extLst>
                <a:ext uri="{FF2B5EF4-FFF2-40B4-BE49-F238E27FC236}">
                  <a16:creationId xmlns:a16="http://schemas.microsoft.com/office/drawing/2014/main" id="{2CD9E396-F534-94C5-F70F-7A8DE1C0141C}"/>
                </a:ext>
              </a:extLst>
            </xdr:cNvPr>
            <xdr:cNvSpPr txBox="1"/>
          </xdr:nvSpPr>
          <xdr:spPr>
            <a:xfrm>
              <a:off x="3936981" y="4183633"/>
              <a:ext cx="958869" cy="374141"/>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002060"/>
                  </a:solidFill>
                </a:rPr>
                <a:t>Tower B</a:t>
              </a:r>
              <a:endParaRPr lang="en-IN" b="1">
                <a:solidFill>
                  <a:srgbClr val="002060"/>
                </a:solidFill>
              </a:endParaRPr>
            </a:p>
          </xdr:txBody>
        </xdr:sp>
        <xdr:sp macro="" textlink="">
          <xdr:nvSpPr>
            <xdr:cNvPr id="20" name="TextBox 11">
              <a:extLst>
                <a:ext uri="{FF2B5EF4-FFF2-40B4-BE49-F238E27FC236}">
                  <a16:creationId xmlns:a16="http://schemas.microsoft.com/office/drawing/2014/main" id="{437D7D7B-FC77-3BA7-6720-8AAFAE07A066}"/>
                </a:ext>
              </a:extLst>
            </xdr:cNvPr>
            <xdr:cNvSpPr txBox="1"/>
          </xdr:nvSpPr>
          <xdr:spPr>
            <a:xfrm>
              <a:off x="4951751" y="4473213"/>
              <a:ext cx="960776"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solidFill>
                    <a:srgbClr val="002060"/>
                  </a:solidFill>
                </a:rPr>
                <a:t>Tower A</a:t>
              </a:r>
              <a:endParaRPr lang="en-IN" b="1">
                <a:solidFill>
                  <a:srgbClr val="002060"/>
                </a:solidFill>
              </a:endParaRPr>
            </a:p>
          </xdr:txBody>
        </xdr:sp>
        <xdr:pic>
          <xdr:nvPicPr>
            <xdr:cNvPr id="21" name="Picture 20">
              <a:extLst>
                <a:ext uri="{FF2B5EF4-FFF2-40B4-BE49-F238E27FC236}">
                  <a16:creationId xmlns:a16="http://schemas.microsoft.com/office/drawing/2014/main" id="{5A1C88F4-508A-7196-85DF-1B9EAF2468C8}"/>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rot="18516031">
              <a:off x="946090" y="4421404"/>
              <a:ext cx="842283" cy="842283"/>
            </a:xfrm>
            <a:prstGeom prst="rect">
              <a:avLst/>
            </a:prstGeom>
          </xdr:spPr>
        </xdr:pic>
      </xdr:grpSp>
      <xdr:pic>
        <xdr:nvPicPr>
          <xdr:cNvPr id="13" name="Picture 12">
            <a:extLst>
              <a:ext uri="{FF2B5EF4-FFF2-40B4-BE49-F238E27FC236}">
                <a16:creationId xmlns:a16="http://schemas.microsoft.com/office/drawing/2014/main" id="{A54DA1D2-E0C0-A0F7-A47D-DD2F3129EF82}"/>
              </a:ext>
            </a:extLst>
          </xdr:cNvPr>
          <xdr:cNvPicPr>
            <a:picLocks noChangeAspect="1"/>
          </xdr:cNvPicPr>
        </xdr:nvPicPr>
        <xdr:blipFill>
          <a:blip xmlns:r="http://schemas.openxmlformats.org/officeDocument/2006/relationships" r:embed="rId11"/>
          <a:stretch>
            <a:fillRect/>
          </a:stretch>
        </xdr:blipFill>
        <xdr:spPr>
          <a:xfrm>
            <a:off x="2162986" y="5615717"/>
            <a:ext cx="2532029" cy="2520000"/>
          </a:xfrm>
          <a:prstGeom prst="rect">
            <a:avLst/>
          </a:prstGeom>
          <a:ln>
            <a:solidFill>
              <a:srgbClr val="002060"/>
            </a:solidFill>
          </a:ln>
        </xdr:spPr>
      </xdr:pic>
    </xdr:grpSp>
    <xdr:clientData/>
  </xdr:twoCellAnchor>
  <xdr:twoCellAnchor>
    <xdr:from>
      <xdr:col>2</xdr:col>
      <xdr:colOff>371475</xdr:colOff>
      <xdr:row>446</xdr:row>
      <xdr:rowOff>142875</xdr:rowOff>
    </xdr:from>
    <xdr:to>
      <xdr:col>6</xdr:col>
      <xdr:colOff>365175</xdr:colOff>
      <xdr:row>474</xdr:row>
      <xdr:rowOff>0</xdr:rowOff>
    </xdr:to>
    <xdr:grpSp>
      <xdr:nvGrpSpPr>
        <xdr:cNvPr id="22" name="Group 21">
          <a:extLst>
            <a:ext uri="{FF2B5EF4-FFF2-40B4-BE49-F238E27FC236}">
              <a16:creationId xmlns:a16="http://schemas.microsoft.com/office/drawing/2014/main" id="{130FBA39-4ABB-805E-5954-D826B98D38D1}"/>
            </a:ext>
          </a:extLst>
        </xdr:cNvPr>
        <xdr:cNvGrpSpPr/>
      </xdr:nvGrpSpPr>
      <xdr:grpSpPr>
        <a:xfrm>
          <a:off x="2821828" y="143092581"/>
          <a:ext cx="4894406" cy="7178301"/>
          <a:chOff x="1089000" y="967474"/>
          <a:chExt cx="4680000" cy="7209052"/>
        </a:xfrm>
      </xdr:grpSpPr>
      <xdr:pic>
        <xdr:nvPicPr>
          <xdr:cNvPr id="23" name="Picture 22">
            <a:extLst>
              <a:ext uri="{FF2B5EF4-FFF2-40B4-BE49-F238E27FC236}">
                <a16:creationId xmlns:a16="http://schemas.microsoft.com/office/drawing/2014/main" id="{00CF1576-6E00-453C-F9EC-7EF4DC0A186D}"/>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l="9028" t="19806" r="4167" b="6964"/>
          <a:stretch/>
        </xdr:blipFill>
        <xdr:spPr>
          <a:xfrm>
            <a:off x="1089000" y="967474"/>
            <a:ext cx="4680000" cy="3085892"/>
          </a:xfrm>
          <a:prstGeom prst="rect">
            <a:avLst/>
          </a:prstGeom>
          <a:ln>
            <a:solidFill>
              <a:srgbClr val="002060"/>
            </a:solidFill>
          </a:ln>
        </xdr:spPr>
      </xdr:pic>
      <xdr:grpSp>
        <xdr:nvGrpSpPr>
          <xdr:cNvPr id="24" name="Group 23">
            <a:extLst>
              <a:ext uri="{FF2B5EF4-FFF2-40B4-BE49-F238E27FC236}">
                <a16:creationId xmlns:a16="http://schemas.microsoft.com/office/drawing/2014/main" id="{FCDBD0D0-7E39-BAF0-7E11-D80AD561E0F1}"/>
              </a:ext>
            </a:extLst>
          </xdr:cNvPr>
          <xdr:cNvGrpSpPr/>
        </xdr:nvGrpSpPr>
        <xdr:grpSpPr>
          <a:xfrm>
            <a:off x="1089000" y="4216526"/>
            <a:ext cx="4680000" cy="3960000"/>
            <a:chOff x="890588" y="4143375"/>
            <a:chExt cx="5410200" cy="2676525"/>
          </a:xfrm>
        </xdr:grpSpPr>
        <xdr:pic>
          <xdr:nvPicPr>
            <xdr:cNvPr id="25" name="Picture 24">
              <a:extLst>
                <a:ext uri="{FF2B5EF4-FFF2-40B4-BE49-F238E27FC236}">
                  <a16:creationId xmlns:a16="http://schemas.microsoft.com/office/drawing/2014/main" id="{C3F0444B-FF6C-A211-D1CA-A14E00000046}"/>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l="9027" t="20328" r="12083" b="6442"/>
            <a:stretch/>
          </xdr:blipFill>
          <xdr:spPr>
            <a:xfrm>
              <a:off x="890588" y="4143375"/>
              <a:ext cx="5410200" cy="2676525"/>
            </a:xfrm>
            <a:prstGeom prst="rect">
              <a:avLst/>
            </a:prstGeom>
            <a:ln>
              <a:solidFill>
                <a:srgbClr val="002060"/>
              </a:solidFill>
            </a:ln>
          </xdr:spPr>
        </xdr:pic>
        <xdr:sp macro="" textlink="">
          <xdr:nvSpPr>
            <xdr:cNvPr id="26" name="Freeform: Shape 25">
              <a:extLst>
                <a:ext uri="{FF2B5EF4-FFF2-40B4-BE49-F238E27FC236}">
                  <a16:creationId xmlns:a16="http://schemas.microsoft.com/office/drawing/2014/main" id="{57659DB6-7C49-0EA2-0C72-4D9693DB331F}"/>
                </a:ext>
              </a:extLst>
            </xdr:cNvPr>
            <xdr:cNvSpPr/>
          </xdr:nvSpPr>
          <xdr:spPr>
            <a:xfrm rot="20546017">
              <a:off x="3185944" y="4409828"/>
              <a:ext cx="1640061" cy="2035211"/>
            </a:xfrm>
            <a:custGeom>
              <a:avLst/>
              <a:gdLst>
                <a:gd name="connsiteX0" fmla="*/ 1015757 w 1640061"/>
                <a:gd name="connsiteY0" fmla="*/ 0 h 2035211"/>
                <a:gd name="connsiteX1" fmla="*/ 1150959 w 1640061"/>
                <a:gd name="connsiteY1" fmla="*/ 1179259 h 2035211"/>
                <a:gd name="connsiteX2" fmla="*/ 1640061 w 1640061"/>
                <a:gd name="connsiteY2" fmla="*/ 1179259 h 2035211"/>
                <a:gd name="connsiteX3" fmla="*/ 1640061 w 1640061"/>
                <a:gd name="connsiteY3" fmla="*/ 2035211 h 2035211"/>
                <a:gd name="connsiteX4" fmla="*/ 794834 w 1640061"/>
                <a:gd name="connsiteY4" fmla="*/ 1923779 h 2035211"/>
                <a:gd name="connsiteX5" fmla="*/ 793442 w 1640061"/>
                <a:gd name="connsiteY5" fmla="*/ 1908792 h 2035211"/>
                <a:gd name="connsiteX6" fmla="*/ 20429 w 1640061"/>
                <a:gd name="connsiteY6" fmla="*/ 1681533 h 2035211"/>
                <a:gd name="connsiteX7" fmla="*/ 0 w 1640061"/>
                <a:gd name="connsiteY7" fmla="*/ 767362 h 2035211"/>
                <a:gd name="connsiteX8" fmla="*/ 39880 w 1640061"/>
                <a:gd name="connsiteY8" fmla="*/ 766470 h 2035211"/>
                <a:gd name="connsiteX9" fmla="*/ 40132 w 1640061"/>
                <a:gd name="connsiteY9" fmla="*/ 760593 h 2035211"/>
                <a:gd name="connsiteX10" fmla="*/ 133425 w 1640061"/>
                <a:gd name="connsiteY10" fmla="*/ 288195 h 203521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Lst>
              <a:rect l="l" t="t" r="r" b="b"/>
              <a:pathLst>
                <a:path w="1640061" h="2035211">
                  <a:moveTo>
                    <a:pt x="1015757" y="0"/>
                  </a:moveTo>
                  <a:lnTo>
                    <a:pt x="1150959" y="1179259"/>
                  </a:lnTo>
                  <a:lnTo>
                    <a:pt x="1640061" y="1179259"/>
                  </a:lnTo>
                  <a:lnTo>
                    <a:pt x="1640061" y="2035211"/>
                  </a:lnTo>
                  <a:cubicBezTo>
                    <a:pt x="1358319" y="1998067"/>
                    <a:pt x="1279914" y="2060263"/>
                    <a:pt x="794834" y="1923779"/>
                  </a:cubicBezTo>
                  <a:lnTo>
                    <a:pt x="793442" y="1908792"/>
                  </a:lnTo>
                  <a:lnTo>
                    <a:pt x="20429" y="1681533"/>
                  </a:lnTo>
                  <a:lnTo>
                    <a:pt x="0" y="767362"/>
                  </a:lnTo>
                  <a:lnTo>
                    <a:pt x="39880" y="766470"/>
                  </a:lnTo>
                  <a:lnTo>
                    <a:pt x="40132" y="760593"/>
                  </a:lnTo>
                  <a:cubicBezTo>
                    <a:pt x="49719" y="600064"/>
                    <a:pt x="70062" y="441067"/>
                    <a:pt x="133425" y="288195"/>
                  </a:cubicBezTo>
                  <a:close/>
                </a:path>
              </a:pathLst>
            </a:custGeom>
            <a:noFill/>
            <a:ln w="38100">
              <a:solidFill>
                <a:srgbClr val="FFFF00"/>
              </a:solidFill>
            </a:ln>
          </xdr:spPr>
          <xdr:style>
            <a:lnRef idx="2">
              <a:schemeClr val="accent1">
                <a:shade val="15000"/>
              </a:schemeClr>
            </a:lnRef>
            <a:fillRef idx="1">
              <a:schemeClr val="accent1"/>
            </a:fillRef>
            <a:effectRef idx="0">
              <a:schemeClr val="accent1"/>
            </a:effectRef>
            <a:fontRef idx="minor">
              <a:schemeClr val="lt1"/>
            </a:fontRef>
          </xdr:style>
          <xdr:txBody>
            <a:bodyPr wrap="square" rtlCol="0" anchor="ctr">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27" name="TextBox 11">
              <a:extLst>
                <a:ext uri="{FF2B5EF4-FFF2-40B4-BE49-F238E27FC236}">
                  <a16:creationId xmlns:a16="http://schemas.microsoft.com/office/drawing/2014/main" id="{4C0CEAFA-5187-D293-825B-D27DAA89A16B}"/>
                </a:ext>
              </a:extLst>
            </xdr:cNvPr>
            <xdr:cNvSpPr txBox="1"/>
          </xdr:nvSpPr>
          <xdr:spPr>
            <a:xfrm>
              <a:off x="3883526" y="4171248"/>
              <a:ext cx="2071273" cy="276999"/>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200" b="1">
                  <a:solidFill>
                    <a:srgbClr val="00B050"/>
                  </a:solidFill>
                </a:rPr>
                <a:t>Codename LIT Tower A, B &amp; C</a:t>
              </a:r>
              <a:endParaRPr lang="en-IN" sz="1200" b="1">
                <a:solidFill>
                  <a:srgbClr val="00B050"/>
                </a:solidFill>
              </a:endParaRPr>
            </a:p>
          </xdr:txBody>
        </xdr:sp>
      </xdr:grpSp>
    </xdr:grpSp>
    <xdr:clientData/>
  </xdr:twoCellAnchor>
  <xdr:twoCellAnchor editAs="oneCell">
    <xdr:from>
      <xdr:col>8</xdr:col>
      <xdr:colOff>1467971</xdr:colOff>
      <xdr:row>53</xdr:row>
      <xdr:rowOff>851647</xdr:rowOff>
    </xdr:from>
    <xdr:to>
      <xdr:col>9</xdr:col>
      <xdr:colOff>534497</xdr:colOff>
      <xdr:row>60</xdr:row>
      <xdr:rowOff>135416</xdr:rowOff>
    </xdr:to>
    <xdr:pic>
      <xdr:nvPicPr>
        <xdr:cNvPr id="9" name="Picture 8">
          <a:extLst>
            <a:ext uri="{FF2B5EF4-FFF2-40B4-BE49-F238E27FC236}">
              <a16:creationId xmlns:a16="http://schemas.microsoft.com/office/drawing/2014/main" id="{6C37A760-E331-5274-7CF2-1C4406F4DF16}"/>
            </a:ext>
          </a:extLst>
        </xdr:cNvPr>
        <xdr:cNvPicPr>
          <a:picLocks noChangeAspect="1"/>
        </xdr:cNvPicPr>
      </xdr:nvPicPr>
      <xdr:blipFill>
        <a:blip xmlns:r="http://schemas.openxmlformats.org/officeDocument/2006/relationships" r:embed="rId14"/>
        <a:stretch>
          <a:fillRect/>
        </a:stretch>
      </xdr:blipFill>
      <xdr:spPr>
        <a:xfrm>
          <a:off x="10880912" y="27633706"/>
          <a:ext cx="1318909" cy="1800000"/>
        </a:xfrm>
        <a:prstGeom prst="rect">
          <a:avLst/>
        </a:prstGeom>
      </xdr:spPr>
    </xdr:pic>
    <xdr:clientData/>
  </xdr:twoCellAnchor>
  <xdr:twoCellAnchor>
    <xdr:from>
      <xdr:col>0</xdr:col>
      <xdr:colOff>500530</xdr:colOff>
      <xdr:row>358</xdr:row>
      <xdr:rowOff>194236</xdr:rowOff>
    </xdr:from>
    <xdr:to>
      <xdr:col>7</xdr:col>
      <xdr:colOff>688797</xdr:colOff>
      <xdr:row>384</xdr:row>
      <xdr:rowOff>22595</xdr:rowOff>
    </xdr:to>
    <xdr:grpSp>
      <xdr:nvGrpSpPr>
        <xdr:cNvPr id="42" name="Group 41"/>
        <xdr:cNvGrpSpPr/>
      </xdr:nvGrpSpPr>
      <xdr:grpSpPr>
        <a:xfrm>
          <a:off x="500530" y="120134530"/>
          <a:ext cx="8764502" cy="6626594"/>
          <a:chOff x="500530" y="120134530"/>
          <a:chExt cx="8764502" cy="6626594"/>
        </a:xfrm>
      </xdr:grpSpPr>
      <xdr:pic>
        <xdr:nvPicPr>
          <xdr:cNvPr id="38" name="Picture 37"/>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5719289" y="123521124"/>
            <a:ext cx="2427470" cy="3240000"/>
          </a:xfrm>
          <a:prstGeom prst="rect">
            <a:avLst/>
          </a:prstGeom>
          <a:ln>
            <a:solidFill>
              <a:schemeClr val="tx1"/>
            </a:solidFill>
          </a:ln>
        </xdr:spPr>
      </xdr:pic>
      <xdr:pic>
        <xdr:nvPicPr>
          <xdr:cNvPr id="39" name="Picture 38"/>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500530" y="120134530"/>
            <a:ext cx="4316000" cy="3240000"/>
          </a:xfrm>
          <a:prstGeom prst="rect">
            <a:avLst/>
          </a:prstGeom>
          <a:ln>
            <a:solidFill>
              <a:schemeClr val="tx1"/>
            </a:solidFill>
          </a:ln>
        </xdr:spPr>
      </xdr:pic>
      <xdr:pic>
        <xdr:nvPicPr>
          <xdr:cNvPr id="40" name="Picture 39"/>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4949032" y="120134530"/>
            <a:ext cx="4316000" cy="3240000"/>
          </a:xfrm>
          <a:prstGeom prst="rect">
            <a:avLst/>
          </a:prstGeom>
          <a:ln>
            <a:solidFill>
              <a:schemeClr val="tx1"/>
            </a:solidFill>
          </a:ln>
        </xdr:spPr>
      </xdr:pic>
      <xdr:pic>
        <xdr:nvPicPr>
          <xdr:cNvPr id="41" name="Picture 40"/>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1270787" y="123521124"/>
            <a:ext cx="4316000" cy="3240000"/>
          </a:xfrm>
          <a:prstGeom prst="rect">
            <a:avLst/>
          </a:prstGeom>
          <a:ln>
            <a:solidFill>
              <a:schemeClr val="tx1"/>
            </a:solidFill>
          </a:ln>
        </xdr:spPr>
      </xdr:pic>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476251</xdr:colOff>
      <xdr:row>0</xdr:row>
      <xdr:rowOff>0</xdr:rowOff>
    </xdr:from>
    <xdr:to>
      <xdr:col>11</xdr:col>
      <xdr:colOff>573826</xdr:colOff>
      <xdr:row>18</xdr:row>
      <xdr:rowOff>171000</xdr:rowOff>
    </xdr:to>
    <xdr:pic>
      <xdr:nvPicPr>
        <xdr:cNvPr id="2" name="Picture 1"/>
        <xdr:cNvPicPr>
          <a:picLocks noChangeAspect="1"/>
        </xdr:cNvPicPr>
      </xdr:nvPicPr>
      <xdr:blipFill>
        <a:blip xmlns:r="http://schemas.openxmlformats.org/officeDocument/2006/relationships" r:embed="rId1"/>
        <a:stretch>
          <a:fillRect/>
        </a:stretch>
      </xdr:blipFill>
      <xdr:spPr>
        <a:xfrm>
          <a:off x="1085851" y="0"/>
          <a:ext cx="6403125" cy="360000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7" Type="http://schemas.openxmlformats.org/officeDocument/2006/relationships/comments" Target="../comments1.xml"/><Relationship Id="rId2" Type="http://schemas.openxmlformats.org/officeDocument/2006/relationships/hyperlink" Target="https://maps.app.goo.gl/3Egi58Ds8YhCnRt89" TargetMode="External"/><Relationship Id="rId1" Type="http://schemas.openxmlformats.org/officeDocument/2006/relationships/hyperlink" Target="https://adanirealtyinthane.com/?utm_source=google_search&amp;utm_medium=Inso_Adani_Google_search_Primary_Brand_April25&amp;gad_source=1&amp;gclid=EAIaIQobChMIq9Cv_IrVjAMVc6pmAh0DaA83EAAYASAAEgJrS_D_BwE" TargetMode="External"/><Relationship Id="rId6" Type="http://schemas.openxmlformats.org/officeDocument/2006/relationships/vmlDrawing" Target="../drawings/vmlDrawing2.vml"/><Relationship Id="rId5" Type="http://schemas.openxmlformats.org/officeDocument/2006/relationships/vmlDrawing" Target="../drawings/vmlDrawing1.vml"/><Relationship Id="rId4"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2" Type="http://schemas.openxmlformats.org/officeDocument/2006/relationships/comments" Target="../comments2.xml"/><Relationship Id="rId1" Type="http://schemas.openxmlformats.org/officeDocument/2006/relationships/vmlDrawing" Target="../drawings/vmlDrawing3.v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XFC487"/>
  <sheetViews>
    <sheetView tabSelected="1" view="pageBreakPreview" topLeftCell="A474" zoomScale="85" zoomScaleNormal="85" zoomScaleSheetLayoutView="85" zoomScalePageLayoutView="70" workbookViewId="0">
      <selection activeCell="I469" sqref="I469"/>
    </sheetView>
  </sheetViews>
  <sheetFormatPr defaultColWidth="9.1796875" defaultRowHeight="17.149999999999999" customHeight="1" x14ac:dyDescent="0.35"/>
  <cols>
    <col min="1" max="7" width="17.54296875" style="1" customWidth="1"/>
    <col min="8" max="8" width="17.54296875" style="4" customWidth="1"/>
    <col min="9" max="9" width="33.81640625" style="1" customWidth="1"/>
    <col min="10" max="10" width="12" style="1" bestFit="1" customWidth="1"/>
    <col min="11" max="19" width="9.1796875" style="1"/>
    <col min="20" max="22" width="0" style="1" hidden="1" customWidth="1"/>
    <col min="23" max="25" width="9.1796875" style="1"/>
    <col min="26" max="26" width="7.81640625" style="1" customWidth="1"/>
    <col min="27" max="16384" width="9.1796875" style="1"/>
  </cols>
  <sheetData>
    <row r="1" spans="1:11" ht="20.5" x14ac:dyDescent="0.35">
      <c r="A1" s="128" t="s">
        <v>38</v>
      </c>
      <c r="B1" s="129"/>
      <c r="C1" s="129"/>
      <c r="D1" s="129"/>
      <c r="E1" s="129"/>
      <c r="F1" s="129"/>
      <c r="G1" s="129"/>
      <c r="H1" s="130"/>
    </row>
    <row r="2" spans="1:11" ht="42" customHeight="1" x14ac:dyDescent="0.35">
      <c r="A2" s="126" t="s">
        <v>10</v>
      </c>
      <c r="B2" s="126"/>
      <c r="C2" s="115" t="s">
        <v>87</v>
      </c>
      <c r="D2" s="115"/>
      <c r="E2" s="126" t="s">
        <v>12</v>
      </c>
      <c r="F2" s="126"/>
      <c r="G2" s="164">
        <v>45840</v>
      </c>
      <c r="H2" s="164"/>
      <c r="J2" s="165"/>
      <c r="K2" s="166"/>
    </row>
    <row r="3" spans="1:11" ht="42.75" customHeight="1" x14ac:dyDescent="0.35">
      <c r="A3" s="126" t="s">
        <v>39</v>
      </c>
      <c r="B3" s="126"/>
      <c r="C3" s="115" t="s">
        <v>302</v>
      </c>
      <c r="D3" s="115"/>
      <c r="E3" s="126" t="s">
        <v>157</v>
      </c>
      <c r="F3" s="126"/>
      <c r="G3" s="164" t="s">
        <v>412</v>
      </c>
      <c r="H3" s="164"/>
    </row>
    <row r="4" spans="1:11" ht="42" customHeight="1" x14ac:dyDescent="0.35">
      <c r="A4" s="126" t="s">
        <v>36</v>
      </c>
      <c r="B4" s="126"/>
      <c r="C4" s="115" t="s">
        <v>413</v>
      </c>
      <c r="D4" s="115"/>
      <c r="E4" s="126" t="s">
        <v>33</v>
      </c>
      <c r="F4" s="126"/>
      <c r="G4" s="115" t="str">
        <f ca="1">TEXT(TODAY(),"DD/MM/YYYY")</f>
        <v>04/07/2025</v>
      </c>
      <c r="H4" s="115"/>
    </row>
    <row r="5" spans="1:11" ht="20.5" x14ac:dyDescent="0.35">
      <c r="A5" s="113" t="s">
        <v>40</v>
      </c>
      <c r="B5" s="113"/>
      <c r="C5" s="113"/>
      <c r="D5" s="113"/>
      <c r="E5" s="113"/>
      <c r="F5" s="113"/>
      <c r="G5" s="113"/>
      <c r="H5" s="113"/>
    </row>
    <row r="6" spans="1:11" ht="43.5" customHeight="1" x14ac:dyDescent="0.35">
      <c r="A6" s="126" t="s">
        <v>29</v>
      </c>
      <c r="B6" s="126"/>
      <c r="C6" s="115" t="s">
        <v>93</v>
      </c>
      <c r="D6" s="115"/>
      <c r="E6" s="126" t="s">
        <v>35</v>
      </c>
      <c r="F6" s="126"/>
      <c r="G6" s="115" t="s">
        <v>411</v>
      </c>
      <c r="H6" s="115"/>
    </row>
    <row r="7" spans="1:11" ht="41.25" customHeight="1" x14ac:dyDescent="0.35">
      <c r="A7" s="126" t="s">
        <v>42</v>
      </c>
      <c r="B7" s="126"/>
      <c r="C7" s="115" t="s">
        <v>303</v>
      </c>
      <c r="D7" s="115"/>
      <c r="E7" s="126" t="s">
        <v>43</v>
      </c>
      <c r="F7" s="126"/>
      <c r="G7" s="115" t="s">
        <v>303</v>
      </c>
      <c r="H7" s="115"/>
    </row>
    <row r="8" spans="1:11" ht="48.75" customHeight="1" x14ac:dyDescent="0.35">
      <c r="A8" s="126" t="s">
        <v>44</v>
      </c>
      <c r="B8" s="126"/>
      <c r="C8" s="115" t="s">
        <v>384</v>
      </c>
      <c r="D8" s="115"/>
      <c r="E8" s="115"/>
      <c r="F8" s="115"/>
      <c r="G8" s="115"/>
      <c r="H8" s="115"/>
    </row>
    <row r="9" spans="1:11" ht="63" customHeight="1" x14ac:dyDescent="0.35">
      <c r="A9" s="133" t="s">
        <v>148</v>
      </c>
      <c r="B9" s="32" t="s">
        <v>41</v>
      </c>
      <c r="C9" s="115" t="s">
        <v>383</v>
      </c>
      <c r="D9" s="115"/>
      <c r="E9" s="115"/>
      <c r="F9" s="115"/>
      <c r="G9" s="115"/>
      <c r="H9" s="115"/>
    </row>
    <row r="10" spans="1:11" ht="42" customHeight="1" x14ac:dyDescent="0.35">
      <c r="A10" s="133"/>
      <c r="B10" s="32" t="s">
        <v>11</v>
      </c>
      <c r="C10" s="115" t="s">
        <v>390</v>
      </c>
      <c r="D10" s="115"/>
      <c r="E10" s="115"/>
      <c r="F10" s="115"/>
      <c r="G10" s="115"/>
      <c r="H10" s="115"/>
    </row>
    <row r="11" spans="1:11" ht="42" customHeight="1" x14ac:dyDescent="0.35">
      <c r="A11" s="133"/>
      <c r="B11" s="32" t="s">
        <v>5</v>
      </c>
      <c r="C11" s="115" t="s">
        <v>388</v>
      </c>
      <c r="D11" s="115"/>
      <c r="E11" s="115"/>
      <c r="F11" s="115"/>
      <c r="G11" s="115"/>
      <c r="H11" s="115"/>
    </row>
    <row r="12" spans="1:11" ht="40.5" customHeight="1" x14ac:dyDescent="0.35">
      <c r="A12" s="126" t="s">
        <v>34</v>
      </c>
      <c r="B12" s="126"/>
      <c r="C12" s="115" t="s">
        <v>385</v>
      </c>
      <c r="D12" s="115"/>
      <c r="E12" s="115"/>
      <c r="F12" s="115"/>
      <c r="G12" s="115"/>
      <c r="H12" s="115"/>
    </row>
    <row r="13" spans="1:11" ht="20.149999999999999" customHeight="1" x14ac:dyDescent="0.35">
      <c r="A13" s="113" t="s">
        <v>45</v>
      </c>
      <c r="B13" s="113"/>
      <c r="C13" s="113"/>
      <c r="D13" s="113"/>
      <c r="E13" s="113"/>
      <c r="F13" s="113"/>
      <c r="G13" s="113"/>
      <c r="H13" s="113"/>
    </row>
    <row r="14" spans="1:11" ht="41.25" customHeight="1" x14ac:dyDescent="0.35">
      <c r="A14" s="126" t="s">
        <v>27</v>
      </c>
      <c r="B14" s="126" t="s">
        <v>4</v>
      </c>
      <c r="C14" s="115" t="s">
        <v>88</v>
      </c>
      <c r="D14" s="115"/>
      <c r="E14" s="126" t="s">
        <v>46</v>
      </c>
      <c r="F14" s="126" t="s">
        <v>4</v>
      </c>
      <c r="G14" s="115" t="s">
        <v>311</v>
      </c>
      <c r="H14" s="115"/>
    </row>
    <row r="15" spans="1:11" ht="123" customHeight="1" x14ac:dyDescent="0.35">
      <c r="A15" s="126" t="s">
        <v>47</v>
      </c>
      <c r="B15" s="126" t="s">
        <v>4</v>
      </c>
      <c r="C15" s="115" t="s">
        <v>304</v>
      </c>
      <c r="D15" s="115"/>
      <c r="E15" s="126" t="s">
        <v>48</v>
      </c>
      <c r="F15" s="126" t="s">
        <v>4</v>
      </c>
      <c r="G15" s="115" t="s">
        <v>305</v>
      </c>
      <c r="H15" s="115"/>
    </row>
    <row r="16" spans="1:11" ht="123" customHeight="1" x14ac:dyDescent="0.35">
      <c r="A16" s="126" t="s">
        <v>49</v>
      </c>
      <c r="B16" s="126" t="s">
        <v>4</v>
      </c>
      <c r="C16" s="115" t="s">
        <v>306</v>
      </c>
      <c r="D16" s="115"/>
      <c r="E16" s="126" t="s">
        <v>50</v>
      </c>
      <c r="F16" s="126" t="s">
        <v>4</v>
      </c>
      <c r="G16" s="152"/>
      <c r="H16" s="115"/>
    </row>
    <row r="17" spans="1:9" ht="122.25" customHeight="1" x14ac:dyDescent="0.35">
      <c r="A17" s="126" t="s">
        <v>51</v>
      </c>
      <c r="B17" s="126" t="s">
        <v>4</v>
      </c>
      <c r="C17" s="115" t="s">
        <v>305</v>
      </c>
      <c r="D17" s="115"/>
      <c r="E17" s="126" t="s">
        <v>52</v>
      </c>
      <c r="F17" s="126" t="s">
        <v>4</v>
      </c>
      <c r="G17" s="115" t="s">
        <v>307</v>
      </c>
      <c r="H17" s="115"/>
    </row>
    <row r="18" spans="1:9" ht="41.25" customHeight="1" x14ac:dyDescent="0.35">
      <c r="A18" s="126" t="s">
        <v>53</v>
      </c>
      <c r="B18" s="126" t="s">
        <v>4</v>
      </c>
      <c r="C18" s="115" t="str">
        <f>IF(AND(ISNUMBER(SEARCH("Flat",G21)),ISNUMBER(SEARCH("Shop",G21)),ISNUMBER(SEARCH("Office",G21))),"Residential + Commercial",IF(AND(ISNUMBER(SEARCH("Flat",G21)),ISNUMBER(SEARCH("Shop",G21))),"Residential + Commercial",IF(AND(ISNUMBER(SEARCH("Flat",G21)),ISNUMBER(SEARCH("Office",G21))),"Residential + Commercial",IF(AND(ISNUMBER(SEARCH("Shop",G21)),ISNUMBER(SEARCH("Office",G21))),"Commercial",IF(ISNUMBER(SEARCH("Shop",G21)),"Commercial",IF(ISNUMBER(SEARCH("Office",G21)),"Commercial",IF(ISNUMBER(SEARCH("Flat",G21)),"Residential")))))))</f>
        <v>Residential</v>
      </c>
      <c r="D18" s="115"/>
      <c r="E18" s="126" t="s">
        <v>96</v>
      </c>
      <c r="F18" s="126" t="s">
        <v>4</v>
      </c>
      <c r="G18" s="115">
        <v>85654.61</v>
      </c>
      <c r="H18" s="115"/>
    </row>
    <row r="19" spans="1:9" ht="41.25" customHeight="1" x14ac:dyDescent="0.35">
      <c r="A19" s="126" t="s">
        <v>54</v>
      </c>
      <c r="B19" s="126" t="s">
        <v>4</v>
      </c>
      <c r="C19" s="115">
        <v>1.1000000000000001</v>
      </c>
      <c r="D19" s="115"/>
      <c r="E19" s="126" t="s">
        <v>241</v>
      </c>
      <c r="F19" s="126" t="s">
        <v>4</v>
      </c>
      <c r="G19" s="115">
        <f>76792.4</f>
        <v>76792.399999999994</v>
      </c>
      <c r="H19" s="115"/>
    </row>
    <row r="20" spans="1:9" ht="41.25" customHeight="1" x14ac:dyDescent="0.35">
      <c r="A20" s="126" t="s">
        <v>94</v>
      </c>
      <c r="B20" s="126" t="s">
        <v>4</v>
      </c>
      <c r="C20" s="116">
        <v>135826.98000000001</v>
      </c>
      <c r="D20" s="116"/>
      <c r="E20" s="167" t="s">
        <v>95</v>
      </c>
      <c r="F20" s="167" t="s">
        <v>4</v>
      </c>
      <c r="G20" s="116">
        <v>135826.98000000001</v>
      </c>
      <c r="H20" s="116"/>
      <c r="I20" s="1">
        <v>135838.28</v>
      </c>
    </row>
    <row r="21" spans="1:9" ht="41.25" customHeight="1" x14ac:dyDescent="0.35">
      <c r="A21" s="126" t="s">
        <v>56</v>
      </c>
      <c r="B21" s="126" t="s">
        <v>4</v>
      </c>
      <c r="C21" s="116" t="s">
        <v>403</v>
      </c>
      <c r="D21" s="116"/>
      <c r="E21" s="126" t="s">
        <v>55</v>
      </c>
      <c r="F21" s="126" t="s">
        <v>4</v>
      </c>
      <c r="G21" s="115" t="s">
        <v>377</v>
      </c>
      <c r="H21" s="115"/>
    </row>
    <row r="22" spans="1:9" ht="20.5" x14ac:dyDescent="0.35">
      <c r="A22" s="126" t="s">
        <v>161</v>
      </c>
      <c r="B22" s="126" t="s">
        <v>4</v>
      </c>
      <c r="C22" s="115" t="s">
        <v>409</v>
      </c>
      <c r="D22" s="115"/>
      <c r="E22" s="126" t="s">
        <v>162</v>
      </c>
      <c r="F22" s="126" t="s">
        <v>4</v>
      </c>
      <c r="G22" s="115" t="s">
        <v>308</v>
      </c>
      <c r="H22" s="115"/>
    </row>
    <row r="23" spans="1:9" ht="21" customHeight="1" x14ac:dyDescent="0.35">
      <c r="A23" s="126" t="s">
        <v>159</v>
      </c>
      <c r="B23" s="126" t="s">
        <v>4</v>
      </c>
      <c r="C23" s="117" t="s">
        <v>408</v>
      </c>
      <c r="D23" s="118"/>
      <c r="E23" s="118"/>
      <c r="F23" s="118"/>
      <c r="G23" s="118"/>
      <c r="H23" s="118"/>
    </row>
    <row r="24" spans="1:9" ht="66.75" customHeight="1" x14ac:dyDescent="0.35">
      <c r="A24" s="126" t="s">
        <v>25</v>
      </c>
      <c r="B24" s="126" t="s">
        <v>4</v>
      </c>
      <c r="C24" s="115" t="s">
        <v>309</v>
      </c>
      <c r="D24" s="115"/>
      <c r="E24" s="115"/>
      <c r="F24" s="115"/>
      <c r="G24" s="115"/>
      <c r="H24" s="115"/>
      <c r="I24" s="69" t="s">
        <v>310</v>
      </c>
    </row>
    <row r="25" spans="1:9" ht="24" customHeight="1" x14ac:dyDescent="0.35">
      <c r="A25" s="113" t="s">
        <v>20</v>
      </c>
      <c r="B25" s="113"/>
      <c r="C25" s="113"/>
      <c r="D25" s="113"/>
      <c r="E25" s="113"/>
      <c r="F25" s="113"/>
      <c r="G25" s="113"/>
      <c r="H25" s="113"/>
    </row>
    <row r="26" spans="1:9" ht="43.5" customHeight="1" x14ac:dyDescent="0.35">
      <c r="A26" s="126" t="s">
        <v>26</v>
      </c>
      <c r="B26" s="126" t="s">
        <v>4</v>
      </c>
      <c r="C26" s="116" t="str">
        <f>IF(AND(G26="Upper"),"Developed","Developing")</f>
        <v>Developing</v>
      </c>
      <c r="D26" s="116"/>
      <c r="E26" s="167" t="s">
        <v>13</v>
      </c>
      <c r="F26" s="167" t="s">
        <v>4</v>
      </c>
      <c r="G26" s="116" t="s">
        <v>163</v>
      </c>
      <c r="H26" s="116"/>
    </row>
    <row r="27" spans="1:9" ht="43.5" customHeight="1" x14ac:dyDescent="0.35">
      <c r="A27" s="126" t="s">
        <v>14</v>
      </c>
      <c r="B27" s="126" t="s">
        <v>4</v>
      </c>
      <c r="C27" s="116" t="s">
        <v>405</v>
      </c>
      <c r="D27" s="116"/>
      <c r="E27" s="167" t="s">
        <v>149</v>
      </c>
      <c r="F27" s="167" t="s">
        <v>4</v>
      </c>
      <c r="G27" s="116" t="s">
        <v>242</v>
      </c>
      <c r="H27" s="116"/>
    </row>
    <row r="28" spans="1:9" ht="43.5" customHeight="1" x14ac:dyDescent="0.35">
      <c r="A28" s="126" t="s">
        <v>23</v>
      </c>
      <c r="B28" s="126" t="s">
        <v>4</v>
      </c>
      <c r="C28" s="115" t="s">
        <v>98</v>
      </c>
      <c r="D28" s="115"/>
      <c r="E28" s="126" t="s">
        <v>16</v>
      </c>
      <c r="F28" s="126" t="s">
        <v>4</v>
      </c>
      <c r="G28" s="115" t="s">
        <v>312</v>
      </c>
      <c r="H28" s="115"/>
    </row>
    <row r="29" spans="1:9" ht="43.5" customHeight="1" x14ac:dyDescent="0.35">
      <c r="A29" s="126" t="s">
        <v>107</v>
      </c>
      <c r="B29" s="126" t="s">
        <v>4</v>
      </c>
      <c r="C29" s="115" t="s">
        <v>313</v>
      </c>
      <c r="D29" s="115"/>
      <c r="E29" s="126" t="s">
        <v>108</v>
      </c>
      <c r="F29" s="126" t="s">
        <v>4</v>
      </c>
      <c r="G29" s="115" t="s">
        <v>389</v>
      </c>
      <c r="H29" s="115"/>
    </row>
    <row r="30" spans="1:9" ht="84" customHeight="1" x14ac:dyDescent="0.35">
      <c r="A30" s="126" t="s">
        <v>17</v>
      </c>
      <c r="B30" s="126" t="s">
        <v>4</v>
      </c>
      <c r="C30" s="115" t="s">
        <v>314</v>
      </c>
      <c r="D30" s="115"/>
      <c r="E30" s="126" t="s">
        <v>15</v>
      </c>
      <c r="F30" s="126" t="s">
        <v>4</v>
      </c>
      <c r="G30" s="115" t="s">
        <v>315</v>
      </c>
      <c r="H30" s="115"/>
    </row>
    <row r="31" spans="1:9" ht="20.5" x14ac:dyDescent="0.35">
      <c r="A31" s="126" t="s">
        <v>113</v>
      </c>
      <c r="B31" s="126" t="s">
        <v>4</v>
      </c>
      <c r="C31" s="115" t="s">
        <v>114</v>
      </c>
      <c r="D31" s="115"/>
      <c r="E31" s="126" t="s">
        <v>115</v>
      </c>
      <c r="F31" s="126" t="s">
        <v>4</v>
      </c>
      <c r="G31" s="115" t="s">
        <v>114</v>
      </c>
      <c r="H31" s="115"/>
    </row>
    <row r="32" spans="1:9" ht="21.75" customHeight="1" x14ac:dyDescent="0.35">
      <c r="A32" s="126" t="s">
        <v>116</v>
      </c>
      <c r="B32" s="126" t="s">
        <v>4</v>
      </c>
      <c r="C32" s="115" t="s">
        <v>114</v>
      </c>
      <c r="D32" s="115"/>
      <c r="E32" s="115"/>
      <c r="F32" s="115"/>
      <c r="G32" s="115"/>
      <c r="H32" s="115"/>
    </row>
    <row r="33" spans="1:15" ht="20.5" x14ac:dyDescent="0.35">
      <c r="A33" s="136" t="s">
        <v>37</v>
      </c>
      <c r="B33" s="136"/>
      <c r="C33" s="136"/>
      <c r="D33" s="136"/>
      <c r="E33" s="136"/>
      <c r="F33" s="136"/>
      <c r="G33" s="136"/>
      <c r="H33" s="136"/>
    </row>
    <row r="34" spans="1:15" ht="43.5" customHeight="1" x14ac:dyDescent="0.35">
      <c r="A34" s="126" t="s">
        <v>18</v>
      </c>
      <c r="B34" s="126"/>
      <c r="C34" s="115" t="s">
        <v>99</v>
      </c>
      <c r="D34" s="115"/>
      <c r="E34" s="126" t="s">
        <v>19</v>
      </c>
      <c r="F34" s="126" t="s">
        <v>4</v>
      </c>
      <c r="G34" s="115" t="s">
        <v>100</v>
      </c>
      <c r="H34" s="115"/>
    </row>
    <row r="35" spans="1:15" ht="43.5" customHeight="1" x14ac:dyDescent="0.35">
      <c r="A35" s="126" t="s">
        <v>22</v>
      </c>
      <c r="B35" s="126"/>
      <c r="C35" s="115" t="s">
        <v>100</v>
      </c>
      <c r="D35" s="115"/>
      <c r="E35" s="126" t="s">
        <v>32</v>
      </c>
      <c r="F35" s="126" t="s">
        <v>4</v>
      </c>
      <c r="G35" s="116" t="s">
        <v>100</v>
      </c>
      <c r="H35" s="116"/>
    </row>
    <row r="36" spans="1:15" ht="20.5" x14ac:dyDescent="0.35">
      <c r="A36" s="126" t="s">
        <v>31</v>
      </c>
      <c r="B36" s="126"/>
      <c r="C36" s="115" t="s">
        <v>101</v>
      </c>
      <c r="D36" s="115"/>
      <c r="E36" s="126" t="s">
        <v>21</v>
      </c>
      <c r="F36" s="126" t="s">
        <v>4</v>
      </c>
      <c r="G36" s="115" t="s">
        <v>102</v>
      </c>
      <c r="H36" s="115"/>
    </row>
    <row r="37" spans="1:15" ht="20.5" x14ac:dyDescent="0.35">
      <c r="A37" s="113" t="s">
        <v>0</v>
      </c>
      <c r="B37" s="113"/>
      <c r="C37" s="113"/>
      <c r="D37" s="113"/>
      <c r="E37" s="113"/>
      <c r="F37" s="113"/>
      <c r="G37" s="113"/>
      <c r="H37" s="113"/>
    </row>
    <row r="38" spans="1:15" ht="20.5" x14ac:dyDescent="0.35">
      <c r="A38" s="124" t="s">
        <v>0</v>
      </c>
      <c r="B38" s="124"/>
      <c r="C38" s="124" t="s">
        <v>228</v>
      </c>
      <c r="D38" s="124"/>
      <c r="E38" s="124"/>
      <c r="F38" s="124" t="s">
        <v>7</v>
      </c>
      <c r="G38" s="124"/>
      <c r="H38" s="124"/>
      <c r="J38" s="169" t="s">
        <v>1</v>
      </c>
      <c r="K38" s="170"/>
      <c r="L38" s="2" t="s">
        <v>6</v>
      </c>
      <c r="M38" s="169" t="s">
        <v>2</v>
      </c>
      <c r="N38" s="170"/>
      <c r="O38" s="2" t="s">
        <v>3</v>
      </c>
    </row>
    <row r="39" spans="1:15" ht="20.5" x14ac:dyDescent="0.35">
      <c r="A39" s="133" t="s">
        <v>2</v>
      </c>
      <c r="B39" s="133"/>
      <c r="C39" s="168" t="s">
        <v>323</v>
      </c>
      <c r="D39" s="168"/>
      <c r="E39" s="168"/>
      <c r="F39" s="168" t="s">
        <v>327</v>
      </c>
      <c r="G39" s="168"/>
      <c r="H39" s="168"/>
    </row>
    <row r="40" spans="1:15" ht="20.5" x14ac:dyDescent="0.35">
      <c r="A40" s="133" t="s">
        <v>3</v>
      </c>
      <c r="B40" s="133"/>
      <c r="C40" s="168" t="s">
        <v>321</v>
      </c>
      <c r="D40" s="168"/>
      <c r="E40" s="168"/>
      <c r="F40" s="168" t="s">
        <v>324</v>
      </c>
      <c r="G40" s="168"/>
      <c r="H40" s="168"/>
    </row>
    <row r="41" spans="1:15" ht="20.5" x14ac:dyDescent="0.35">
      <c r="A41" s="133" t="s">
        <v>1</v>
      </c>
      <c r="B41" s="133"/>
      <c r="C41" s="168" t="s">
        <v>320</v>
      </c>
      <c r="D41" s="168"/>
      <c r="E41" s="168"/>
      <c r="F41" s="168" t="s">
        <v>325</v>
      </c>
      <c r="G41" s="168"/>
      <c r="H41" s="168"/>
    </row>
    <row r="42" spans="1:15" ht="20.5" x14ac:dyDescent="0.35">
      <c r="A42" s="133" t="s">
        <v>6</v>
      </c>
      <c r="B42" s="133"/>
      <c r="C42" s="168" t="s">
        <v>322</v>
      </c>
      <c r="D42" s="168"/>
      <c r="E42" s="168"/>
      <c r="F42" s="168" t="s">
        <v>326</v>
      </c>
      <c r="G42" s="168"/>
      <c r="H42" s="168"/>
    </row>
    <row r="43" spans="1:15" ht="51" customHeight="1" x14ac:dyDescent="0.35">
      <c r="A43" s="126" t="s">
        <v>229</v>
      </c>
      <c r="B43" s="126"/>
      <c r="C43" s="115" t="s">
        <v>98</v>
      </c>
      <c r="D43" s="115"/>
      <c r="E43" s="115"/>
      <c r="F43" s="115"/>
      <c r="G43" s="115"/>
      <c r="H43" s="115"/>
    </row>
    <row r="44" spans="1:15" ht="20.5" x14ac:dyDescent="0.35">
      <c r="A44" s="113" t="s">
        <v>57</v>
      </c>
      <c r="B44" s="113"/>
      <c r="C44" s="113"/>
      <c r="D44" s="113"/>
      <c r="E44" s="113"/>
      <c r="F44" s="113"/>
      <c r="G44" s="113"/>
      <c r="H44" s="113"/>
      <c r="I44"/>
    </row>
    <row r="45" spans="1:15" ht="21" customHeight="1" x14ac:dyDescent="0.35">
      <c r="A45" s="124" t="s">
        <v>58</v>
      </c>
      <c r="B45" s="124"/>
      <c r="C45" s="2" t="s">
        <v>59</v>
      </c>
      <c r="D45" s="124" t="s">
        <v>147</v>
      </c>
      <c r="E45" s="124"/>
      <c r="F45" s="124"/>
      <c r="G45" s="124" t="s">
        <v>60</v>
      </c>
      <c r="H45" s="124"/>
    </row>
    <row r="46" spans="1:15" ht="20.5" x14ac:dyDescent="0.35">
      <c r="A46" s="125" t="s">
        <v>316</v>
      </c>
      <c r="B46" s="125"/>
      <c r="C46" s="31" t="s">
        <v>89</v>
      </c>
      <c r="D46" s="115" t="s">
        <v>382</v>
      </c>
      <c r="E46" s="115"/>
      <c r="F46" s="115"/>
      <c r="G46" s="115" t="s">
        <v>382</v>
      </c>
      <c r="H46" s="115"/>
    </row>
    <row r="47" spans="1:15" ht="20.25" customHeight="1" x14ac:dyDescent="0.35">
      <c r="A47" s="125" t="s">
        <v>317</v>
      </c>
      <c r="B47" s="125"/>
      <c r="C47" s="31" t="s">
        <v>89</v>
      </c>
      <c r="D47" s="115" t="s">
        <v>382</v>
      </c>
      <c r="E47" s="115"/>
      <c r="F47" s="115"/>
      <c r="G47" s="115" t="s">
        <v>382</v>
      </c>
      <c r="H47" s="115"/>
    </row>
    <row r="48" spans="1:15" ht="20.25" customHeight="1" x14ac:dyDescent="0.35">
      <c r="A48" s="125" t="s">
        <v>318</v>
      </c>
      <c r="B48" s="125"/>
      <c r="C48" s="31" t="s">
        <v>89</v>
      </c>
      <c r="D48" s="115" t="s">
        <v>382</v>
      </c>
      <c r="E48" s="115"/>
      <c r="F48" s="115"/>
      <c r="G48" s="115" t="s">
        <v>382</v>
      </c>
      <c r="H48" s="115"/>
    </row>
    <row r="49" spans="1:10" ht="20.5" x14ac:dyDescent="0.35">
      <c r="A49" s="113" t="s">
        <v>61</v>
      </c>
      <c r="B49" s="113"/>
      <c r="C49" s="113"/>
      <c r="D49" s="113"/>
      <c r="E49" s="113"/>
      <c r="F49" s="113"/>
      <c r="G49" s="113"/>
      <c r="H49" s="113"/>
    </row>
    <row r="50" spans="1:10" ht="42.75" customHeight="1" x14ac:dyDescent="0.35">
      <c r="A50" s="126" t="s">
        <v>62</v>
      </c>
      <c r="B50" s="126" t="s">
        <v>4</v>
      </c>
      <c r="C50" s="116" t="s">
        <v>98</v>
      </c>
      <c r="D50" s="116"/>
      <c r="E50" s="116"/>
      <c r="F50" s="116"/>
      <c r="G50" s="116"/>
      <c r="H50" s="116"/>
    </row>
    <row r="51" spans="1:10" ht="20.5" x14ac:dyDescent="0.35">
      <c r="A51" s="126" t="s">
        <v>63</v>
      </c>
      <c r="B51" s="126" t="s">
        <v>4</v>
      </c>
      <c r="C51" s="115" t="s">
        <v>391</v>
      </c>
      <c r="D51" s="115"/>
      <c r="E51" s="115"/>
      <c r="F51" s="115"/>
      <c r="G51" s="48" t="s">
        <v>230</v>
      </c>
      <c r="H51" s="68">
        <v>45741</v>
      </c>
    </row>
    <row r="52" spans="1:10" ht="20.5" x14ac:dyDescent="0.35">
      <c r="A52" s="126" t="s">
        <v>64</v>
      </c>
      <c r="B52" s="126" t="s">
        <v>4</v>
      </c>
      <c r="C52" s="115" t="s">
        <v>391</v>
      </c>
      <c r="D52" s="115"/>
      <c r="E52" s="115"/>
      <c r="F52" s="115"/>
      <c r="G52" s="48" t="s">
        <v>230</v>
      </c>
      <c r="H52" s="68">
        <v>45741</v>
      </c>
    </row>
    <row r="53" spans="1:10" ht="20.5" x14ac:dyDescent="0.35">
      <c r="A53" s="126" t="s">
        <v>319</v>
      </c>
      <c r="B53" s="126"/>
      <c r="C53" s="115" t="s">
        <v>391</v>
      </c>
      <c r="D53" s="115"/>
      <c r="E53" s="115"/>
      <c r="F53" s="115"/>
      <c r="G53" s="48" t="s">
        <v>230</v>
      </c>
      <c r="H53" s="76">
        <v>45740</v>
      </c>
    </row>
    <row r="54" spans="1:10" ht="68.25" customHeight="1" x14ac:dyDescent="0.35">
      <c r="A54" s="126"/>
      <c r="B54" s="126"/>
      <c r="C54" s="115" t="s">
        <v>392</v>
      </c>
      <c r="D54" s="115"/>
      <c r="E54" s="115"/>
      <c r="F54" s="115"/>
      <c r="G54" s="115"/>
      <c r="H54" s="115"/>
    </row>
    <row r="55" spans="1:10" ht="88.5" customHeight="1" x14ac:dyDescent="0.35">
      <c r="A55" s="126" t="s">
        <v>65</v>
      </c>
      <c r="B55" s="126" t="s">
        <v>4</v>
      </c>
      <c r="C55" s="115" t="s">
        <v>407</v>
      </c>
      <c r="D55" s="115"/>
      <c r="E55" s="115"/>
      <c r="F55" s="115"/>
      <c r="G55" s="48" t="s">
        <v>231</v>
      </c>
      <c r="H55" s="76">
        <v>45608</v>
      </c>
    </row>
    <row r="56" spans="1:10" ht="45" hidden="1" customHeight="1" x14ac:dyDescent="0.35">
      <c r="A56" s="126" t="s">
        <v>67</v>
      </c>
      <c r="B56" s="126" t="s">
        <v>4</v>
      </c>
      <c r="C56" s="115"/>
      <c r="D56" s="115"/>
      <c r="E56" s="115"/>
      <c r="F56" s="115"/>
      <c r="G56" s="48" t="s">
        <v>231</v>
      </c>
      <c r="H56" s="33"/>
    </row>
    <row r="57" spans="1:10" ht="46.5" hidden="1" customHeight="1" x14ac:dyDescent="0.35">
      <c r="A57" s="126" t="s">
        <v>66</v>
      </c>
      <c r="B57" s="126" t="s">
        <v>4</v>
      </c>
      <c r="C57" s="115"/>
      <c r="D57" s="115"/>
      <c r="E57" s="115"/>
      <c r="F57" s="115"/>
      <c r="G57" s="48" t="s">
        <v>231</v>
      </c>
      <c r="H57" s="33"/>
    </row>
    <row r="58" spans="1:10" ht="45" hidden="1" customHeight="1" x14ac:dyDescent="0.35">
      <c r="A58" s="126" t="s">
        <v>68</v>
      </c>
      <c r="B58" s="126" t="s">
        <v>4</v>
      </c>
      <c r="C58" s="115"/>
      <c r="D58" s="115"/>
      <c r="E58" s="115"/>
      <c r="F58" s="115"/>
      <c r="G58" s="48" t="s">
        <v>231</v>
      </c>
      <c r="H58" s="33"/>
    </row>
    <row r="59" spans="1:10" ht="21" thickBot="1" x14ac:dyDescent="0.4">
      <c r="A59" s="113" t="s">
        <v>69</v>
      </c>
      <c r="B59" s="113"/>
      <c r="C59" s="113"/>
      <c r="D59" s="113"/>
      <c r="E59" s="113"/>
      <c r="F59" s="113"/>
      <c r="G59" s="113"/>
      <c r="H59" s="113"/>
    </row>
    <row r="60" spans="1:10" ht="20.25" customHeight="1" x14ac:dyDescent="0.45">
      <c r="A60" s="114" t="str">
        <f>CONCATENATE((IF(OR(A46="",A46="NA"),"",A46)),"= ",(IF(OR(D46="",D46="NA"),"",D46)),".")</f>
        <v>Tower A= 2B + G + 1st to 41st Floor.</v>
      </c>
      <c r="B60" s="114"/>
      <c r="C60" s="114"/>
      <c r="D60" s="29" t="s">
        <v>117</v>
      </c>
      <c r="E60" s="122" t="s">
        <v>104</v>
      </c>
      <c r="F60" s="122"/>
      <c r="G60" s="29" t="s">
        <v>118</v>
      </c>
      <c r="H60" s="29" t="s">
        <v>119</v>
      </c>
      <c r="I60" s="15" t="str">
        <f ca="1">(IF(E63&gt;99%,"All work completed. Please provide OC.",IF(E63&gt;89.8%,"Plinth, RCC, Brick, Plaster, Flooring, Wooden, Plumbing, Electrification, etc., work Completed. Finishing work is in process.",IF(E63&lt;94%,(IF(C63=0,"Work not yet Started.",IF(D63=25%,"Piling work in process",IF(D63=50%,"Excavation work in process",IF(D63=100%,"Excavation work Completed. ","0")))&amp;(IF(C64=0%,"",IF(C64=J65,"Footing work is process",IF(C64=J66,"Footing work Completed",IF(C64=J67,"1st Basement Completed",IF(C64=J68,"1st &amp; 2nd Basement Completed",IF(C64=J69,"1st to 3rd Basement Completed",IF(C64=J70,"1st to 4th Basement Completed",IF(C64=J71,"Plinth work is process",IF(C64=J72,"Plinth work completed","0")))))))))))&amp;(IF(C65=(E61+G61+H61),", RCC Slab",IF(C65&gt;0,", RCC upto "&amp;C65&amp;" Slab",""))&amp;(IF(C66=H61,", Brickwork",IF(C66&gt;0,", Brickwork upto "&amp;C66&amp;" Floor",""))&amp;(IF(C67=H61,", Internal Plaster",IF(C67&gt;0,", Internal Plaster upto "&amp;C67&amp;" Floor",""))&amp;(IF(C68=H61,", External Plaster",IF(C68&gt;0,", External Plaster upto "&amp;C68&amp;" Floor",""))&amp;(IF(C69=H61,", External Plumbing, Elevation and Waterproofing",IF(C69&gt;0,", External Plumbing, Elevation and Waterproofing upto "&amp;C69&amp;" Floor",""))&amp;(IF(C70=H61,", Flooring &amp; Fitting",IF(C70&gt;0,", Flooring &amp; Fitting upto "&amp;C70&amp;" Floor",""))&amp;(IF(C71=H61,", Wooden Work",IF(C71&gt;0,", Wooden Work upto "&amp;C71&amp;" Floor",""))&amp;(IF(C72=H61,", Electrical &amp; Sanitary fittings",IF(C72&gt;0,", Electrical &amp; Sanitary fittings upto "&amp;C72&amp;" Floor",""))&amp;(IF(C73&gt;0,", Finishing upto "&amp;C73&amp;" Floor","")&amp;(IF(C65&gt;0.5," Completed",""))))))))))))))))</f>
        <v>Work not yet Started.</v>
      </c>
      <c r="J60" s="17"/>
    </row>
    <row r="61" spans="1:10" ht="20.5" x14ac:dyDescent="0.45">
      <c r="A61" s="114"/>
      <c r="B61" s="114"/>
      <c r="C61" s="114"/>
      <c r="D61" s="29">
        <f>IF(AND(ISNUMBER(SEARCH("1B",A60))),1,IF(AND(ISNUMBER(SEARCH("2B",A60))),2,IF(AND(ISNUMBER(SEARCH("3B",A60))),3,IF(AND(ISNUMBER(SEARCH("4B",A60))),4,IF(ISNUMBER(SEARCH("5B",A60)),5,0)))))</f>
        <v>2</v>
      </c>
      <c r="E61" s="122">
        <v>1</v>
      </c>
      <c r="F61" s="122"/>
      <c r="G61" s="29">
        <v>0</v>
      </c>
      <c r="H61" s="29">
        <f ca="1">--TRIM(RIGHT(SUBSTITUTE(LEFT(A60,_xlfn.AGGREGATE(16,6,FIND({0,1,2,3,4,5,6,7,8,9},A60,ROW(INDIRECT("1:"&amp;LEN(A60)))),1))," ",REPT(" ",LEN(A60))),LEN(A60)))</f>
        <v>41</v>
      </c>
      <c r="I61" s="16" t="s">
        <v>123</v>
      </c>
      <c r="J61" s="17"/>
    </row>
    <row r="62" spans="1:10" ht="20.25" customHeight="1" x14ac:dyDescent="0.45">
      <c r="A62" s="123" t="s">
        <v>121</v>
      </c>
      <c r="B62" s="123"/>
      <c r="C62" s="27" t="s">
        <v>131</v>
      </c>
      <c r="D62" s="27" t="s">
        <v>132</v>
      </c>
      <c r="E62" s="123" t="s">
        <v>122</v>
      </c>
      <c r="F62" s="123"/>
      <c r="G62" s="28" t="s">
        <v>120</v>
      </c>
      <c r="H62" s="28"/>
      <c r="I62" s="19" t="s">
        <v>133</v>
      </c>
      <c r="J62" s="18">
        <f ca="1">H61*25%</f>
        <v>10.25</v>
      </c>
    </row>
    <row r="63" spans="1:10" ht="20.25" customHeight="1" x14ac:dyDescent="0.45">
      <c r="A63" s="121" t="s">
        <v>134</v>
      </c>
      <c r="B63" s="121"/>
      <c r="C63" s="72">
        <f>J69</f>
        <v>0</v>
      </c>
      <c r="D63" s="5">
        <f ca="1">((100/H61)*C63)/100</f>
        <v>0</v>
      </c>
      <c r="E63" s="153">
        <f ca="1">(((C63/H61*10)+(C64/H61*15)+(25/(E61+G61+H61)*C65)+(5/(H61)*C66)+(2.5/(H61)*C67)+(2.5/(H61)*C68)+(5/H61*C69)+(10/H61*C70)+(2.5/H61*C71)+(2.5/H61*C72)+(10/H61*C73)+(10/H61*C74))/100)</f>
        <v>0</v>
      </c>
      <c r="F63" s="154"/>
      <c r="G63" s="121" t="str">
        <f ca="1">I60</f>
        <v>Work not yet Started.</v>
      </c>
      <c r="H63" s="121"/>
      <c r="I63" s="19" t="s">
        <v>124</v>
      </c>
      <c r="J63" s="23">
        <f ca="1">H61*50%</f>
        <v>20.5</v>
      </c>
    </row>
    <row r="64" spans="1:10" ht="20.5" x14ac:dyDescent="0.45">
      <c r="A64" s="121" t="s">
        <v>105</v>
      </c>
      <c r="B64" s="121"/>
      <c r="C64" s="72">
        <f>J69</f>
        <v>0</v>
      </c>
      <c r="D64" s="5">
        <f ca="1">((100/H61)*C64)/100</f>
        <v>0</v>
      </c>
      <c r="E64" s="155"/>
      <c r="F64" s="156"/>
      <c r="G64" s="121"/>
      <c r="H64" s="121"/>
      <c r="I64" s="19" t="s">
        <v>125</v>
      </c>
      <c r="J64" s="23">
        <f ca="1">H61</f>
        <v>41</v>
      </c>
    </row>
    <row r="65" spans="1:10" ht="21" customHeight="1" x14ac:dyDescent="0.5">
      <c r="A65" s="121" t="s">
        <v>135</v>
      </c>
      <c r="B65" s="121"/>
      <c r="C65" s="29">
        <v>0</v>
      </c>
      <c r="D65" s="5">
        <f ca="1">((100/(E61+G61+H61))*C65)/100</f>
        <v>0</v>
      </c>
      <c r="E65" s="155"/>
      <c r="F65" s="156"/>
      <c r="G65" s="121"/>
      <c r="H65" s="121"/>
      <c r="I65" s="19" t="s">
        <v>126</v>
      </c>
      <c r="J65" s="24">
        <f ca="1">(IF(D61&gt;1,(H61/(D61+2)),H61*0.2))</f>
        <v>10.25</v>
      </c>
    </row>
    <row r="66" spans="1:10" ht="21" customHeight="1" x14ac:dyDescent="0.5">
      <c r="A66" s="121" t="s">
        <v>136</v>
      </c>
      <c r="B66" s="121"/>
      <c r="C66" s="29">
        <v>0</v>
      </c>
      <c r="D66" s="5">
        <f ca="1">((100/H61)*C66)/100</f>
        <v>0</v>
      </c>
      <c r="E66" s="155"/>
      <c r="F66" s="156"/>
      <c r="G66" s="121"/>
      <c r="H66" s="121"/>
      <c r="I66" s="19" t="s">
        <v>127</v>
      </c>
      <c r="J66" s="24">
        <f ca="1">(IF(D61&gt;1,(H61/(D61+2)+J65),H61*0.2+J65))</f>
        <v>20.5</v>
      </c>
    </row>
    <row r="67" spans="1:10" ht="21" customHeight="1" x14ac:dyDescent="0.5">
      <c r="A67" s="119" t="s">
        <v>137</v>
      </c>
      <c r="B67" s="120"/>
      <c r="C67" s="29">
        <v>0</v>
      </c>
      <c r="D67" s="5">
        <f ca="1">((100/H61)*C67)/100</f>
        <v>0</v>
      </c>
      <c r="E67" s="155"/>
      <c r="F67" s="156"/>
      <c r="G67" s="121"/>
      <c r="H67" s="121"/>
      <c r="I67" s="19" t="s">
        <v>138</v>
      </c>
      <c r="J67" s="24">
        <f ca="1">(IF(D61&gt;1,(H61/(D61+2)+J66),0))</f>
        <v>30.75</v>
      </c>
    </row>
    <row r="68" spans="1:10" ht="21" customHeight="1" x14ac:dyDescent="0.5">
      <c r="A68" s="119" t="s">
        <v>169</v>
      </c>
      <c r="B68" s="120"/>
      <c r="C68" s="29">
        <v>0</v>
      </c>
      <c r="D68" s="5">
        <f ca="1">((100/H61)*C68)/100</f>
        <v>0</v>
      </c>
      <c r="E68" s="155"/>
      <c r="F68" s="156"/>
      <c r="G68" s="121"/>
      <c r="H68" s="121"/>
      <c r="I68" s="19" t="s">
        <v>139</v>
      </c>
      <c r="J68" s="24">
        <f>(IF(D61&gt;2,(H61/(D61+2)+J67),0))</f>
        <v>0</v>
      </c>
    </row>
    <row r="69" spans="1:10" ht="21" x14ac:dyDescent="0.5">
      <c r="A69" s="119" t="s">
        <v>166</v>
      </c>
      <c r="B69" s="120"/>
      <c r="C69" s="29">
        <v>0</v>
      </c>
      <c r="D69" s="5">
        <f ca="1">((100/(H61))*C69)/100</f>
        <v>0</v>
      </c>
      <c r="E69" s="155"/>
      <c r="F69" s="156"/>
      <c r="G69" s="121"/>
      <c r="H69" s="121"/>
      <c r="I69" s="19" t="s">
        <v>141</v>
      </c>
      <c r="J69" s="25">
        <f>(IF(D61&gt;3,(H61/(D61+2)+J68),0))</f>
        <v>0</v>
      </c>
    </row>
    <row r="70" spans="1:10" ht="21" x14ac:dyDescent="0.5">
      <c r="A70" s="121" t="s">
        <v>140</v>
      </c>
      <c r="B70" s="121"/>
      <c r="C70" s="29">
        <v>0</v>
      </c>
      <c r="D70" s="5">
        <f ca="1">((100/(H61))*C70)/100</f>
        <v>0</v>
      </c>
      <c r="E70" s="155"/>
      <c r="F70" s="156"/>
      <c r="G70" s="121"/>
      <c r="H70" s="121"/>
      <c r="I70" s="19" t="s">
        <v>142</v>
      </c>
      <c r="J70" s="24">
        <f>(IF(D61&gt;4,(H61/(D61+2)+J69),0))</f>
        <v>0</v>
      </c>
    </row>
    <row r="71" spans="1:10" ht="21" customHeight="1" x14ac:dyDescent="0.5">
      <c r="A71" s="121" t="s">
        <v>168</v>
      </c>
      <c r="B71" s="121"/>
      <c r="C71" s="29">
        <v>0</v>
      </c>
      <c r="D71" s="5">
        <f ca="1">((100/H61)*C71)/100</f>
        <v>0</v>
      </c>
      <c r="E71" s="155"/>
      <c r="F71" s="156"/>
      <c r="G71" s="121"/>
      <c r="H71" s="121"/>
      <c r="I71" s="19" t="s">
        <v>128</v>
      </c>
      <c r="J71" s="24">
        <f>(IF(D61=1,(H61/(D61+3)+J66),IF(D61=0,(H61*0.3+J66),IF(D61&gt;1,0))))</f>
        <v>0</v>
      </c>
    </row>
    <row r="72" spans="1:10" ht="21.5" thickBot="1" x14ac:dyDescent="0.55000000000000004">
      <c r="A72" s="121" t="s">
        <v>167</v>
      </c>
      <c r="B72" s="121"/>
      <c r="C72" s="29">
        <v>0</v>
      </c>
      <c r="D72" s="5">
        <f ca="1">((100/H61)*C72)/100</f>
        <v>0</v>
      </c>
      <c r="E72" s="155"/>
      <c r="F72" s="156"/>
      <c r="G72" s="121"/>
      <c r="H72" s="121"/>
      <c r="I72" s="21" t="s">
        <v>129</v>
      </c>
      <c r="J72" s="26">
        <f ca="1">(IF(D61&gt;1.5,(H61/(D61+2)+J66+MAX(0,J67-J66)+MAX(0,J68-J67)+MAX(0,J69-J68)+MAX(0,J70-J69)+MAX(0,J71-J70)),IF(D61=1,(H61/(D61+3)+J71),IF(D61=0,H61*0.3+J71))))</f>
        <v>41</v>
      </c>
    </row>
    <row r="73" spans="1:10" ht="20.5" x14ac:dyDescent="0.35">
      <c r="A73" s="121" t="s">
        <v>143</v>
      </c>
      <c r="B73" s="121"/>
      <c r="C73" s="29">
        <v>0</v>
      </c>
      <c r="D73" s="5">
        <f ca="1">((100/(H61))*C73)/100</f>
        <v>0</v>
      </c>
      <c r="E73" s="155"/>
      <c r="F73" s="156"/>
      <c r="G73" s="121"/>
      <c r="H73" s="121"/>
    </row>
    <row r="74" spans="1:10" ht="20.5" x14ac:dyDescent="0.35">
      <c r="A74" s="121" t="s">
        <v>144</v>
      </c>
      <c r="B74" s="121"/>
      <c r="C74" s="29">
        <v>0</v>
      </c>
      <c r="D74" s="5">
        <f ca="1">((100/(H61))*C74)/100</f>
        <v>0</v>
      </c>
      <c r="E74" s="157"/>
      <c r="F74" s="158"/>
      <c r="G74" s="121"/>
      <c r="H74" s="121"/>
    </row>
    <row r="75" spans="1:10" ht="21" thickBot="1" x14ac:dyDescent="0.4">
      <c r="A75" s="113" t="s">
        <v>69</v>
      </c>
      <c r="B75" s="113"/>
      <c r="C75" s="113"/>
      <c r="D75" s="113"/>
      <c r="E75" s="113"/>
      <c r="F75" s="113"/>
      <c r="G75" s="113"/>
      <c r="H75" s="113"/>
    </row>
    <row r="76" spans="1:10" ht="20.25" customHeight="1" x14ac:dyDescent="0.45">
      <c r="A76" s="114" t="str">
        <f>CONCATENATE((IF(OR(A47="",A47="NA"),"",A47)),"= ",(IF(OR(D47="",D47="NA"),"",D47)),".")</f>
        <v>Tower B= 2B + G + 1st to 41st Floor.</v>
      </c>
      <c r="B76" s="114"/>
      <c r="C76" s="114"/>
      <c r="D76" s="29" t="s">
        <v>117</v>
      </c>
      <c r="E76" s="122" t="s">
        <v>104</v>
      </c>
      <c r="F76" s="122"/>
      <c r="G76" s="29" t="s">
        <v>118</v>
      </c>
      <c r="H76" s="29" t="s">
        <v>119</v>
      </c>
      <c r="I76" s="15" t="str">
        <f ca="1">(IF(E79&gt;99%,"All work completed. Please provide OC.",IF(E79&gt;89.8%,"Plinth, RCC, Brick, Plaster, Flooring, Wooden, Plumbing, Electrification, etc., work Completed. Finishing work is in process.",IF(E79&lt;94%,(IF(C79=0,"Work not yet Started.",IF(D79=25%,"Piling work in process",IF(D79=50%,"Excavation work in process",IF(D79=100%,"Excavation work Completed. ","0")))&amp;(IF(C80=0%,"",IF(C80=J81,"Footing work is process",IF(C80=J82,"Footing work Completed",IF(C80=J83,"1st Basement Completed",IF(C80=J84,"1st &amp; 2nd Basement Completed",IF(C80=J85,"1st to 3rd Basement Completed",IF(C80=J86,"1st to 4th Basement Completed",IF(C80=J87,"Plinth work is process",IF(C80=J88,"Plinth work completed","0")))))))))))&amp;(IF(C81=(E77+G77+H77),", RCC Slab",IF(C81&gt;0,", RCC upto "&amp;C81&amp;" Slab",""))&amp;(IF(C82=H77,", Brickwork",IF(C82&gt;0,", Brickwork upto "&amp;C82&amp;" Floor",""))&amp;(IF(C83=H77,", Internal Plaster",IF(C83&gt;0,", Internal Plaster upto "&amp;C83&amp;" Floor",""))&amp;(IF(C84=H77,", External Plaster",IF(C84&gt;0,", External Plaster upto "&amp;C84&amp;" Floor",""))&amp;(IF(C85=H77,", External Plumbing, Elevation and Waterproofing",IF(C85&gt;0,", External Plumbing, Elevation and Waterproofing upto "&amp;C85&amp;" Floor",""))&amp;(IF(C86=H77,", Flooring &amp; Fitting",IF(C86&gt;0,", Flooring &amp; Fitting upto "&amp;C86&amp;" Floor",""))&amp;(IF(C87=H77,", Wooden Work",IF(C87&gt;0,", Wooden Work upto "&amp;C87&amp;" Floor",""))&amp;(IF(C88=H77,", Electrical &amp; Sanitary fittings",IF(C88&gt;0,", Electrical &amp; Sanitary fittings upto "&amp;C88&amp;" Floor",""))&amp;(IF(C89&gt;0,", Finishing upto "&amp;C89&amp;" Floor","")&amp;(IF(C81&gt;0.5," Completed",""))))))))))))))))</f>
        <v>Work not yet Started.</v>
      </c>
      <c r="J76" s="17"/>
    </row>
    <row r="77" spans="1:10" ht="20.5" x14ac:dyDescent="0.45">
      <c r="A77" s="114"/>
      <c r="B77" s="114"/>
      <c r="C77" s="114"/>
      <c r="D77" s="29">
        <f>IF(AND(ISNUMBER(SEARCH("1B",A76))),1,IF(AND(ISNUMBER(SEARCH("2B",A76))),2,IF(AND(ISNUMBER(SEARCH("3B",A76))),3,IF(AND(ISNUMBER(SEARCH("4B",A76))),4,IF(ISNUMBER(SEARCH("5B",A76)),5,0)))))</f>
        <v>2</v>
      </c>
      <c r="E77" s="122">
        <v>1</v>
      </c>
      <c r="F77" s="122"/>
      <c r="G77" s="29">
        <v>0</v>
      </c>
      <c r="H77" s="29">
        <f ca="1">--TRIM(RIGHT(SUBSTITUTE(LEFT(A76,_xlfn.AGGREGATE(16,6,FIND({0,1,2,3,4,5,6,7,8,9},A76,ROW(INDIRECT("1:"&amp;LEN(A76)))),1))," ",REPT(" ",LEN(A76))),LEN(A76)))</f>
        <v>41</v>
      </c>
      <c r="I77" s="16" t="s">
        <v>123</v>
      </c>
      <c r="J77" s="17"/>
    </row>
    <row r="78" spans="1:10" ht="20.25" customHeight="1" x14ac:dyDescent="0.45">
      <c r="A78" s="123" t="s">
        <v>121</v>
      </c>
      <c r="B78" s="123"/>
      <c r="C78" s="27" t="s">
        <v>131</v>
      </c>
      <c r="D78" s="27" t="s">
        <v>132</v>
      </c>
      <c r="E78" s="123" t="s">
        <v>122</v>
      </c>
      <c r="F78" s="123"/>
      <c r="G78" s="28" t="s">
        <v>120</v>
      </c>
      <c r="H78" s="28"/>
      <c r="I78" s="19" t="s">
        <v>133</v>
      </c>
      <c r="J78" s="18">
        <f ca="1">H77*25%</f>
        <v>10.25</v>
      </c>
    </row>
    <row r="79" spans="1:10" ht="20.25" customHeight="1" x14ac:dyDescent="0.45">
      <c r="A79" s="121" t="s">
        <v>134</v>
      </c>
      <c r="B79" s="121"/>
      <c r="C79" s="72">
        <f>J85</f>
        <v>0</v>
      </c>
      <c r="D79" s="5">
        <f ca="1">((100/H77)*C79)/100</f>
        <v>0</v>
      </c>
      <c r="E79" s="153">
        <f ca="1">(((C79/H77*10)+(C80/H77*15)+(25/(E77+G77+H77)*C81)+(5/(H77)*C82)+(2.5/(H77)*C83)+(2.5/(H77)*C84)+(5/H77*C85)+(10/H77*C86)+(2.5/H77*C87)+(2.5/H77*C88)+(10/H77*C89)+(10/H77*C90))/100)</f>
        <v>0</v>
      </c>
      <c r="F79" s="154"/>
      <c r="G79" s="121" t="str">
        <f ca="1">I76</f>
        <v>Work not yet Started.</v>
      </c>
      <c r="H79" s="121"/>
      <c r="I79" s="19" t="s">
        <v>124</v>
      </c>
      <c r="J79" s="23">
        <f ca="1">H77*50%</f>
        <v>20.5</v>
      </c>
    </row>
    <row r="80" spans="1:10" ht="20.5" x14ac:dyDescent="0.45">
      <c r="A80" s="121" t="s">
        <v>105</v>
      </c>
      <c r="B80" s="121"/>
      <c r="C80" s="72">
        <f>J85</f>
        <v>0</v>
      </c>
      <c r="D80" s="5">
        <f ca="1">((100/H77)*C80)/100</f>
        <v>0</v>
      </c>
      <c r="E80" s="155"/>
      <c r="F80" s="156"/>
      <c r="G80" s="121"/>
      <c r="H80" s="121"/>
      <c r="I80" s="19" t="s">
        <v>125</v>
      </c>
      <c r="J80" s="23">
        <f ca="1">H77</f>
        <v>41</v>
      </c>
    </row>
    <row r="81" spans="1:10" ht="21" customHeight="1" x14ac:dyDescent="0.5">
      <c r="A81" s="121" t="s">
        <v>135</v>
      </c>
      <c r="B81" s="121"/>
      <c r="C81" s="29">
        <v>0</v>
      </c>
      <c r="D81" s="5">
        <f ca="1">((100/(E77+G77+H77))*C81)/100</f>
        <v>0</v>
      </c>
      <c r="E81" s="155"/>
      <c r="F81" s="156"/>
      <c r="G81" s="121"/>
      <c r="H81" s="121"/>
      <c r="I81" s="19" t="s">
        <v>126</v>
      </c>
      <c r="J81" s="24">
        <f ca="1">(IF(D77&gt;1,(H77/(D77+2)),H77*0.2))</f>
        <v>10.25</v>
      </c>
    </row>
    <row r="82" spans="1:10" ht="21" customHeight="1" x14ac:dyDescent="0.5">
      <c r="A82" s="121" t="s">
        <v>136</v>
      </c>
      <c r="B82" s="121"/>
      <c r="C82" s="29">
        <v>0</v>
      </c>
      <c r="D82" s="5">
        <f ca="1">((100/H77)*C82)/100</f>
        <v>0</v>
      </c>
      <c r="E82" s="155"/>
      <c r="F82" s="156"/>
      <c r="G82" s="121"/>
      <c r="H82" s="121"/>
      <c r="I82" s="19" t="s">
        <v>127</v>
      </c>
      <c r="J82" s="24">
        <f ca="1">(IF(D77&gt;1,(H77/(D77+2)+J81),H77*0.2+J81))</f>
        <v>20.5</v>
      </c>
    </row>
    <row r="83" spans="1:10" ht="21" customHeight="1" x14ac:dyDescent="0.5">
      <c r="A83" s="119" t="s">
        <v>137</v>
      </c>
      <c r="B83" s="120"/>
      <c r="C83" s="29">
        <v>0</v>
      </c>
      <c r="D83" s="5">
        <f ca="1">((100/H77)*C83)/100</f>
        <v>0</v>
      </c>
      <c r="E83" s="155"/>
      <c r="F83" s="156"/>
      <c r="G83" s="121"/>
      <c r="H83" s="121"/>
      <c r="I83" s="19" t="s">
        <v>138</v>
      </c>
      <c r="J83" s="24">
        <f ca="1">(IF(D77&gt;1,(H77/(D77+2)+J82),0))</f>
        <v>30.75</v>
      </c>
    </row>
    <row r="84" spans="1:10" ht="21" customHeight="1" x14ac:dyDescent="0.5">
      <c r="A84" s="119" t="s">
        <v>169</v>
      </c>
      <c r="B84" s="120"/>
      <c r="C84" s="29">
        <v>0</v>
      </c>
      <c r="D84" s="5">
        <f ca="1">((100/H77)*C84)/100</f>
        <v>0</v>
      </c>
      <c r="E84" s="155"/>
      <c r="F84" s="156"/>
      <c r="G84" s="121"/>
      <c r="H84" s="121"/>
      <c r="I84" s="19" t="s">
        <v>139</v>
      </c>
      <c r="J84" s="24">
        <f>(IF(D77&gt;2,(H77/(D77+2)+J83),0))</f>
        <v>0</v>
      </c>
    </row>
    <row r="85" spans="1:10" ht="57.75" customHeight="1" x14ac:dyDescent="0.5">
      <c r="A85" s="119" t="s">
        <v>166</v>
      </c>
      <c r="B85" s="120"/>
      <c r="C85" s="29">
        <v>0</v>
      </c>
      <c r="D85" s="5">
        <f ca="1">((100/(H77))*C85)/100</f>
        <v>0</v>
      </c>
      <c r="E85" s="155"/>
      <c r="F85" s="156"/>
      <c r="G85" s="121"/>
      <c r="H85" s="121"/>
      <c r="I85" s="19" t="s">
        <v>141</v>
      </c>
      <c r="J85" s="25">
        <f>(IF(D77&gt;3,(H77/(D77+2)+J84),0))</f>
        <v>0</v>
      </c>
    </row>
    <row r="86" spans="1:10" ht="21" x14ac:dyDescent="0.5">
      <c r="A86" s="121" t="s">
        <v>140</v>
      </c>
      <c r="B86" s="121"/>
      <c r="C86" s="29">
        <v>0</v>
      </c>
      <c r="D86" s="5">
        <f ca="1">((100/(H77))*C86)/100</f>
        <v>0</v>
      </c>
      <c r="E86" s="155"/>
      <c r="F86" s="156"/>
      <c r="G86" s="121"/>
      <c r="H86" s="121"/>
      <c r="I86" s="19" t="s">
        <v>142</v>
      </c>
      <c r="J86" s="24">
        <f>(IF(D77&gt;4,(H77/(D77+2)+J85),0))</f>
        <v>0</v>
      </c>
    </row>
    <row r="87" spans="1:10" ht="21" customHeight="1" x14ac:dyDescent="0.5">
      <c r="A87" s="121" t="s">
        <v>168</v>
      </c>
      <c r="B87" s="121"/>
      <c r="C87" s="29">
        <v>0</v>
      </c>
      <c r="D87" s="5">
        <f ca="1">((100/H77)*C87)/100</f>
        <v>0</v>
      </c>
      <c r="E87" s="155"/>
      <c r="F87" s="156"/>
      <c r="G87" s="121"/>
      <c r="H87" s="121"/>
      <c r="I87" s="19" t="s">
        <v>128</v>
      </c>
      <c r="J87" s="24">
        <f>(IF(D77=1,(H77/(D77+3)+J82),IF(D77=0,(H77*0.3+J82),IF(D77&gt;1,0))))</f>
        <v>0</v>
      </c>
    </row>
    <row r="88" spans="1:10" ht="21.5" thickBot="1" x14ac:dyDescent="0.55000000000000004">
      <c r="A88" s="121" t="s">
        <v>167</v>
      </c>
      <c r="B88" s="121"/>
      <c r="C88" s="29">
        <v>0</v>
      </c>
      <c r="D88" s="5">
        <f ca="1">((100/H77)*C88)/100</f>
        <v>0</v>
      </c>
      <c r="E88" s="155"/>
      <c r="F88" s="156"/>
      <c r="G88" s="121"/>
      <c r="H88" s="121"/>
      <c r="I88" s="21" t="s">
        <v>129</v>
      </c>
      <c r="J88" s="26">
        <f ca="1">(IF(D77&gt;1.5,(H77/(D77+2)+J82+MAX(0,J83-J82)+MAX(0,J84-J83)+MAX(0,J85-J84)+MAX(0,J86-J85)+MAX(0,J87-J86)),IF(D77=1,(H77/(D77+3)+J87),IF(D77=0,H77*0.3+J87))))</f>
        <v>41</v>
      </c>
    </row>
    <row r="89" spans="1:10" ht="20.5" x14ac:dyDescent="0.35">
      <c r="A89" s="121" t="s">
        <v>143</v>
      </c>
      <c r="B89" s="121"/>
      <c r="C89" s="29">
        <v>0</v>
      </c>
      <c r="D89" s="5">
        <f ca="1">((100/(H77))*C89)/100</f>
        <v>0</v>
      </c>
      <c r="E89" s="155"/>
      <c r="F89" s="156"/>
      <c r="G89" s="121"/>
      <c r="H89" s="121"/>
    </row>
    <row r="90" spans="1:10" ht="20.5" x14ac:dyDescent="0.35">
      <c r="A90" s="121" t="s">
        <v>144</v>
      </c>
      <c r="B90" s="121"/>
      <c r="C90" s="29">
        <v>0</v>
      </c>
      <c r="D90" s="5">
        <f ca="1">((100/(H77))*C90)/100</f>
        <v>0</v>
      </c>
      <c r="E90" s="157"/>
      <c r="F90" s="158"/>
      <c r="G90" s="121"/>
      <c r="H90" s="121"/>
    </row>
    <row r="91" spans="1:10" ht="21" thickBot="1" x14ac:dyDescent="0.4">
      <c r="A91" s="113" t="s">
        <v>69</v>
      </c>
      <c r="B91" s="113"/>
      <c r="C91" s="113"/>
      <c r="D91" s="113"/>
      <c r="E91" s="113"/>
      <c r="F91" s="113"/>
      <c r="G91" s="113"/>
      <c r="H91" s="113"/>
    </row>
    <row r="92" spans="1:10" ht="20.25" customHeight="1" x14ac:dyDescent="0.45">
      <c r="A92" s="114" t="str">
        <f>CONCATENATE((IF(OR(A48="",A48="NA"),"",A48)),"= ",(IF(OR(D48="",D48="NA"),"",D48)),".")</f>
        <v>Tower C= 2B + G + 1st to 41st Floor.</v>
      </c>
      <c r="B92" s="114"/>
      <c r="C92" s="114"/>
      <c r="D92" s="29" t="s">
        <v>117</v>
      </c>
      <c r="E92" s="122" t="s">
        <v>104</v>
      </c>
      <c r="F92" s="122"/>
      <c r="G92" s="29" t="s">
        <v>118</v>
      </c>
      <c r="H92" s="29" t="s">
        <v>119</v>
      </c>
      <c r="I92" s="15" t="str">
        <f ca="1">(IF(E95&gt;99%,"All work completed. Please provide OC.",IF(E95&gt;89.8%,"Plinth, RCC, Brick, Plaster, Flooring, Wooden, Plumbing, Electrification, etc., work Completed. Finishing work is in process.",IF(E95&lt;94%,(IF(C95=0,"Work not yet Started.",IF(D95=25%,"Piling work in process",IF(D95=50%,"Excavation work in process",IF(D95=100%,"Excavation work Completed. ","0")))&amp;(IF(C96=0%,"",IF(C96=J97,"Footing work is process",IF(C96=J98,"Footing work Completed",IF(C96=J99,"1st Basement Completed",IF(C96=J100,"1st &amp; 2nd Basement Completed",IF(C96=J101,"1st to 3rd Basement Completed",IF(C96=J102,"1st to 4th Basement Completed",IF(C96=J103,"Plinth work is process",IF(C96=J104,"Plinth work completed","0")))))))))))&amp;(IF(C97=(E93+G93+H93),", RCC Slab",IF(C97&gt;0,", RCC upto "&amp;C97&amp;" Slab",""))&amp;(IF(C98=H93,", Brickwork",IF(C98&gt;0,", Brickwork upto "&amp;C98&amp;" Floor",""))&amp;(IF(C99=H93,", Internal Plaster",IF(C99&gt;0,", Internal Plaster upto "&amp;C99&amp;" Floor",""))&amp;(IF(C100=H93,", External Plaster",IF(C100&gt;0,", External Plaster upto "&amp;C100&amp;" Floor",""))&amp;(IF(C101=H93,", External Plumbing, Elevation and Waterproofing",IF(C101&gt;0,", External Plumbing, Elevation and Waterproofing upto "&amp;C101&amp;" Floor",""))&amp;(IF(C102=H93,", Flooring &amp; Fitting",IF(C102&gt;0,", Flooring &amp; Fitting upto "&amp;C102&amp;" Floor",""))&amp;(IF(C103=H93,", Wooden Work",IF(C103&gt;0,", Wooden Work upto "&amp;C103&amp;" Floor",""))&amp;(IF(C104=H93,", Electrical &amp; Sanitary fittings",IF(C104&gt;0,", Electrical &amp; Sanitary fittings upto "&amp;C104&amp;" Floor",""))&amp;(IF(C105&gt;0,", Finishing upto "&amp;C105&amp;" Floor","")&amp;(IF(C97&gt;0.5," Completed",""))))))))))))))))</f>
        <v>Work not yet Started.</v>
      </c>
      <c r="J92" s="17"/>
    </row>
    <row r="93" spans="1:10" ht="20.5" x14ac:dyDescent="0.45">
      <c r="A93" s="114"/>
      <c r="B93" s="114"/>
      <c r="C93" s="114"/>
      <c r="D93" s="29">
        <f>IF(AND(ISNUMBER(SEARCH("1B",A92))),1,IF(AND(ISNUMBER(SEARCH("2B",A92))),2,IF(AND(ISNUMBER(SEARCH("3B",A92))),3,IF(AND(ISNUMBER(SEARCH("4B",A92))),4,IF(ISNUMBER(SEARCH("5B",A92)),5,0)))))</f>
        <v>2</v>
      </c>
      <c r="E93" s="122">
        <v>1</v>
      </c>
      <c r="F93" s="122"/>
      <c r="G93" s="29">
        <v>0</v>
      </c>
      <c r="H93" s="29">
        <f ca="1">--TRIM(RIGHT(SUBSTITUTE(LEFT(A92,_xlfn.AGGREGATE(16,6,FIND({0,1,2,3,4,5,6,7,8,9},A92,ROW(INDIRECT("1:"&amp;LEN(A92)))),1))," ",REPT(" ",LEN(A92))),LEN(A92)))</f>
        <v>41</v>
      </c>
      <c r="I93" s="16" t="s">
        <v>123</v>
      </c>
      <c r="J93" s="17"/>
    </row>
    <row r="94" spans="1:10" ht="20.25" customHeight="1" x14ac:dyDescent="0.45">
      <c r="A94" s="123" t="s">
        <v>121</v>
      </c>
      <c r="B94" s="123"/>
      <c r="C94" s="27" t="s">
        <v>131</v>
      </c>
      <c r="D94" s="27" t="s">
        <v>132</v>
      </c>
      <c r="E94" s="123" t="s">
        <v>122</v>
      </c>
      <c r="F94" s="123"/>
      <c r="G94" s="28" t="s">
        <v>120</v>
      </c>
      <c r="H94" s="28"/>
      <c r="I94" s="19" t="s">
        <v>133</v>
      </c>
      <c r="J94" s="18">
        <f ca="1">H93*25%</f>
        <v>10.25</v>
      </c>
    </row>
    <row r="95" spans="1:10" ht="20.25" customHeight="1" x14ac:dyDescent="0.45">
      <c r="A95" s="121" t="s">
        <v>134</v>
      </c>
      <c r="B95" s="121"/>
      <c r="C95" s="79">
        <f>J101</f>
        <v>0</v>
      </c>
      <c r="D95" s="74">
        <f ca="1">((100/H93)*C95)/100</f>
        <v>0</v>
      </c>
      <c r="E95" s="121">
        <f ca="1">(((C95/H93*10)+(C96/H93*15)+(25/(E93+G93+H93)*C97)+(5/(H93)*C98)+(2.5/(H93)*C99)+(2.5/(H93)*C100)+(5/H93*C101)+(10/H93*C102)+(2.5/H93*C103)+(2.5/H93*C104)+(10/H93*C105)+(10/H93*C106))/100)</f>
        <v>0</v>
      </c>
      <c r="F95" s="121"/>
      <c r="G95" s="121" t="str">
        <f ca="1">I92</f>
        <v>Work not yet Started.</v>
      </c>
      <c r="H95" s="121"/>
      <c r="I95" s="19" t="s">
        <v>124</v>
      </c>
      <c r="J95" s="23">
        <f ca="1">H93*50%</f>
        <v>20.5</v>
      </c>
    </row>
    <row r="96" spans="1:10" ht="20.5" x14ac:dyDescent="0.45">
      <c r="A96" s="121" t="s">
        <v>105</v>
      </c>
      <c r="B96" s="121"/>
      <c r="C96" s="79">
        <f>J101</f>
        <v>0</v>
      </c>
      <c r="D96" s="74">
        <f ca="1">((100/H93)*C96)/100</f>
        <v>0</v>
      </c>
      <c r="E96" s="121"/>
      <c r="F96" s="121"/>
      <c r="G96" s="121"/>
      <c r="H96" s="121"/>
      <c r="I96" s="19" t="s">
        <v>125</v>
      </c>
      <c r="J96" s="23">
        <f ca="1">H93</f>
        <v>41</v>
      </c>
    </row>
    <row r="97" spans="1:11" ht="21" customHeight="1" x14ac:dyDescent="0.5">
      <c r="A97" s="121" t="s">
        <v>135</v>
      </c>
      <c r="B97" s="121"/>
      <c r="C97" s="78">
        <v>0</v>
      </c>
      <c r="D97" s="74">
        <f ca="1">((100/(E93+G93+H93))*C97)/100</f>
        <v>0</v>
      </c>
      <c r="E97" s="121"/>
      <c r="F97" s="121"/>
      <c r="G97" s="121"/>
      <c r="H97" s="121"/>
      <c r="I97" s="19" t="s">
        <v>126</v>
      </c>
      <c r="J97" s="24">
        <f ca="1">(IF(D93&gt;1,(H93/(D93+2)),H93*0.2))</f>
        <v>10.25</v>
      </c>
    </row>
    <row r="98" spans="1:11" ht="21" customHeight="1" x14ac:dyDescent="0.5">
      <c r="A98" s="121" t="s">
        <v>136</v>
      </c>
      <c r="B98" s="121"/>
      <c r="C98" s="78">
        <v>0</v>
      </c>
      <c r="D98" s="74">
        <f ca="1">((100/H93)*C98)/100</f>
        <v>0</v>
      </c>
      <c r="E98" s="121"/>
      <c r="F98" s="121"/>
      <c r="G98" s="121"/>
      <c r="H98" s="121"/>
      <c r="I98" s="19" t="s">
        <v>127</v>
      </c>
      <c r="J98" s="24">
        <f ca="1">(IF(D93&gt;1,(H93/(D93+2)+J97),H93*0.2+J97))</f>
        <v>20.5</v>
      </c>
    </row>
    <row r="99" spans="1:11" ht="21" customHeight="1" x14ac:dyDescent="0.5">
      <c r="A99" s="121" t="s">
        <v>137</v>
      </c>
      <c r="B99" s="121"/>
      <c r="C99" s="78">
        <v>0</v>
      </c>
      <c r="D99" s="74">
        <f ca="1">((100/H93)*C99)/100</f>
        <v>0</v>
      </c>
      <c r="E99" s="121"/>
      <c r="F99" s="121"/>
      <c r="G99" s="121"/>
      <c r="H99" s="121"/>
      <c r="I99" s="19" t="s">
        <v>138</v>
      </c>
      <c r="J99" s="24">
        <f ca="1">(IF(D93&gt;1,(H93/(D93+2)+J98),0))</f>
        <v>30.75</v>
      </c>
    </row>
    <row r="100" spans="1:11" ht="21" customHeight="1" x14ac:dyDescent="0.5">
      <c r="A100" s="121" t="s">
        <v>169</v>
      </c>
      <c r="B100" s="121"/>
      <c r="C100" s="78">
        <v>0</v>
      </c>
      <c r="D100" s="74">
        <f ca="1">((100/H93)*C100)/100</f>
        <v>0</v>
      </c>
      <c r="E100" s="121"/>
      <c r="F100" s="121"/>
      <c r="G100" s="121"/>
      <c r="H100" s="121"/>
      <c r="I100" s="19" t="s">
        <v>139</v>
      </c>
      <c r="J100" s="24">
        <f>(IF(D93&gt;2,(H93/(D93+2)+J99),0))</f>
        <v>0</v>
      </c>
    </row>
    <row r="101" spans="1:11" ht="57.75" customHeight="1" x14ac:dyDescent="0.5">
      <c r="A101" s="121" t="s">
        <v>166</v>
      </c>
      <c r="B101" s="121"/>
      <c r="C101" s="78">
        <v>0</v>
      </c>
      <c r="D101" s="74">
        <f ca="1">((100/(H93))*C101)/100</f>
        <v>0</v>
      </c>
      <c r="E101" s="121"/>
      <c r="F101" s="121"/>
      <c r="G101" s="121"/>
      <c r="H101" s="121"/>
      <c r="I101" s="19" t="s">
        <v>141</v>
      </c>
      <c r="J101" s="25">
        <f>(IF(D93&gt;3,(H93/(D93+2)+J100),0))</f>
        <v>0</v>
      </c>
    </row>
    <row r="102" spans="1:11" ht="21" x14ac:dyDescent="0.5">
      <c r="A102" s="121" t="s">
        <v>140</v>
      </c>
      <c r="B102" s="121"/>
      <c r="C102" s="78">
        <v>0</v>
      </c>
      <c r="D102" s="74">
        <f ca="1">((100/(H93))*C102)/100</f>
        <v>0</v>
      </c>
      <c r="E102" s="121"/>
      <c r="F102" s="121"/>
      <c r="G102" s="121"/>
      <c r="H102" s="121"/>
      <c r="I102" s="19" t="s">
        <v>142</v>
      </c>
      <c r="J102" s="24">
        <f>(IF(D93&gt;4,(H93/(D93+2)+J101),0))</f>
        <v>0</v>
      </c>
    </row>
    <row r="103" spans="1:11" ht="21" customHeight="1" x14ac:dyDescent="0.5">
      <c r="A103" s="121" t="s">
        <v>168</v>
      </c>
      <c r="B103" s="121"/>
      <c r="C103" s="78">
        <v>0</v>
      </c>
      <c r="D103" s="74">
        <f ca="1">((100/H93)*C103)/100</f>
        <v>0</v>
      </c>
      <c r="E103" s="121"/>
      <c r="F103" s="121"/>
      <c r="G103" s="121"/>
      <c r="H103" s="121"/>
      <c r="I103" s="19" t="s">
        <v>128</v>
      </c>
      <c r="J103" s="24">
        <f>(IF(D93=1,(H93/(D93+3)+J98),IF(D93=0,(H93*0.3+J98),IF(D93&gt;1,0))))</f>
        <v>0</v>
      </c>
    </row>
    <row r="104" spans="1:11" ht="21.5" thickBot="1" x14ac:dyDescent="0.55000000000000004">
      <c r="A104" s="121" t="s">
        <v>167</v>
      </c>
      <c r="B104" s="121"/>
      <c r="C104" s="78">
        <v>0</v>
      </c>
      <c r="D104" s="74">
        <f ca="1">((100/H93)*C104)/100</f>
        <v>0</v>
      </c>
      <c r="E104" s="121"/>
      <c r="F104" s="121"/>
      <c r="G104" s="121"/>
      <c r="H104" s="121"/>
      <c r="I104" s="21" t="s">
        <v>129</v>
      </c>
      <c r="J104" s="26">
        <f ca="1">(IF(D93&gt;1.5,(H93/(D93+2)+J98+MAX(0,J99-J98)+MAX(0,J100-J99)+MAX(0,J101-J100)+MAX(0,J102-J101)+MAX(0,J103-J102)),IF(D93=1,(H93/(D93+3)+J103),IF(D93=0,H93*0.3+J103))))</f>
        <v>41</v>
      </c>
    </row>
    <row r="105" spans="1:11" ht="20.5" x14ac:dyDescent="0.35">
      <c r="A105" s="121" t="s">
        <v>143</v>
      </c>
      <c r="B105" s="121"/>
      <c r="C105" s="78">
        <v>0</v>
      </c>
      <c r="D105" s="74">
        <f ca="1">((100/(H93))*C105)/100</f>
        <v>0</v>
      </c>
      <c r="E105" s="121"/>
      <c r="F105" s="121"/>
      <c r="G105" s="121"/>
      <c r="H105" s="121"/>
    </row>
    <row r="106" spans="1:11" ht="20.5" x14ac:dyDescent="0.35">
      <c r="A106" s="121" t="s">
        <v>144</v>
      </c>
      <c r="B106" s="121"/>
      <c r="C106" s="78">
        <v>0</v>
      </c>
      <c r="D106" s="74">
        <f ca="1">((100/(H93))*C106)/100</f>
        <v>0</v>
      </c>
      <c r="E106" s="121"/>
      <c r="F106" s="121"/>
      <c r="G106" s="121"/>
      <c r="H106" s="121"/>
    </row>
    <row r="107" spans="1:11" ht="36.75" customHeight="1" x14ac:dyDescent="0.45">
      <c r="A107" s="189" t="s">
        <v>130</v>
      </c>
      <c r="B107" s="189"/>
      <c r="C107" s="189"/>
      <c r="D107" s="189"/>
      <c r="E107" s="189"/>
      <c r="F107" s="189"/>
      <c r="G107" s="184">
        <f ca="1">AVERAGE(E63,E79,E95)</f>
        <v>0</v>
      </c>
      <c r="H107" s="184"/>
      <c r="I107" s="19"/>
      <c r="J107" s="20"/>
      <c r="K107" s="20"/>
    </row>
    <row r="108" spans="1:11" ht="20.5" x14ac:dyDescent="0.35">
      <c r="A108" s="113" t="s">
        <v>73</v>
      </c>
      <c r="B108" s="113"/>
      <c r="C108" s="113"/>
      <c r="D108" s="113"/>
      <c r="E108" s="113"/>
      <c r="F108" s="113"/>
      <c r="G108" s="113"/>
      <c r="H108" s="113"/>
    </row>
    <row r="109" spans="1:11" ht="54.75" customHeight="1" x14ac:dyDescent="0.35">
      <c r="A109" s="126" t="s">
        <v>74</v>
      </c>
      <c r="B109" s="126"/>
      <c r="C109" s="159" t="s">
        <v>109</v>
      </c>
      <c r="D109" s="159"/>
      <c r="E109" s="126" t="s">
        <v>145</v>
      </c>
      <c r="F109" s="126" t="s">
        <v>4</v>
      </c>
      <c r="G109" s="159" t="s">
        <v>158</v>
      </c>
      <c r="H109" s="159"/>
    </row>
    <row r="110" spans="1:11" ht="44.25" customHeight="1" x14ac:dyDescent="0.35">
      <c r="A110" s="126" t="s">
        <v>155</v>
      </c>
      <c r="B110" s="126"/>
      <c r="C110" s="159" t="s">
        <v>410</v>
      </c>
      <c r="D110" s="159"/>
      <c r="E110" s="126" t="s">
        <v>156</v>
      </c>
      <c r="F110" s="126" t="s">
        <v>4</v>
      </c>
      <c r="G110" s="115" t="s">
        <v>146</v>
      </c>
      <c r="H110" s="115"/>
      <c r="I110" s="1">
        <f>13500*1.5</f>
        <v>20250</v>
      </c>
    </row>
    <row r="111" spans="1:11" ht="20.5" x14ac:dyDescent="0.35">
      <c r="A111" s="162" t="s">
        <v>75</v>
      </c>
      <c r="B111" s="163"/>
      <c r="C111" s="171">
        <v>800000</v>
      </c>
      <c r="D111" s="172"/>
      <c r="E111" s="162" t="s">
        <v>103</v>
      </c>
      <c r="F111" s="163" t="s">
        <v>4</v>
      </c>
      <c r="G111" s="160" t="s">
        <v>110</v>
      </c>
      <c r="H111" s="161"/>
    </row>
    <row r="112" spans="1:11" ht="20.5" x14ac:dyDescent="0.35">
      <c r="A112" s="128" t="s">
        <v>72</v>
      </c>
      <c r="B112" s="129"/>
      <c r="C112" s="129"/>
      <c r="D112" s="129"/>
      <c r="E112" s="129"/>
      <c r="F112" s="129"/>
      <c r="G112" s="129"/>
      <c r="H112" s="130"/>
    </row>
    <row r="113" spans="1:150 16226:16383" ht="20.25" customHeight="1" x14ac:dyDescent="0.35">
      <c r="A113" s="162" t="s">
        <v>8</v>
      </c>
      <c r="B113" s="173"/>
      <c r="C113" s="173"/>
      <c r="D113" s="173"/>
      <c r="E113" s="173"/>
      <c r="F113" s="163"/>
      <c r="G113" s="134">
        <f>62300/10.764</f>
        <v>5787.8112225938312</v>
      </c>
      <c r="H113" s="135"/>
    </row>
    <row r="114" spans="1:150 16226:16383" ht="20.25" customHeight="1" x14ac:dyDescent="0.35">
      <c r="A114" s="162" t="s">
        <v>28</v>
      </c>
      <c r="B114" s="173"/>
      <c r="C114" s="173"/>
      <c r="D114" s="173"/>
      <c r="E114" s="173"/>
      <c r="F114" s="163" t="s">
        <v>4</v>
      </c>
      <c r="G114" s="127">
        <f>139400/10.764</f>
        <v>12950.575994054256</v>
      </c>
      <c r="H114" s="127"/>
    </row>
    <row r="115" spans="1:150 16226:16383" ht="20.25" customHeight="1" x14ac:dyDescent="0.35">
      <c r="A115" s="162" t="s">
        <v>111</v>
      </c>
      <c r="B115" s="173"/>
      <c r="C115" s="173"/>
      <c r="D115" s="173"/>
      <c r="E115" s="173"/>
      <c r="F115" s="163" t="s">
        <v>4</v>
      </c>
      <c r="G115" s="127">
        <f>G113*0.8</f>
        <v>4630.2489780750648</v>
      </c>
      <c r="H115" s="127"/>
    </row>
    <row r="116" spans="1:150 16226:16383" ht="20.5" hidden="1" x14ac:dyDescent="0.35">
      <c r="A116" s="131" t="s">
        <v>243</v>
      </c>
      <c r="B116" s="132"/>
      <c r="C116" s="132"/>
      <c r="D116" s="132"/>
      <c r="E116" s="132"/>
      <c r="F116" s="132"/>
      <c r="G116" s="132"/>
      <c r="H116" s="108"/>
    </row>
    <row r="117" spans="1:150 16226:16383" s="3" customFormat="1" ht="20.5" hidden="1" x14ac:dyDescent="0.35">
      <c r="A117" s="109" t="s">
        <v>152</v>
      </c>
      <c r="B117" s="110"/>
      <c r="C117" s="109" t="s">
        <v>153</v>
      </c>
      <c r="D117" s="110"/>
      <c r="E117" s="109" t="s">
        <v>151</v>
      </c>
      <c r="F117" s="110"/>
      <c r="G117" s="109" t="s">
        <v>164</v>
      </c>
      <c r="H117" s="110"/>
      <c r="I117" s="1"/>
      <c r="J117" s="1"/>
      <c r="K117" s="1"/>
      <c r="L117" s="1"/>
      <c r="M117" s="1"/>
      <c r="N117" s="1"/>
      <c r="O117" s="1"/>
      <c r="P117" s="1"/>
      <c r="Q117" s="1"/>
      <c r="R117" s="1"/>
      <c r="S117" s="1"/>
      <c r="T117" s="1"/>
      <c r="U117" s="1"/>
      <c r="V117" s="1"/>
      <c r="W117" s="1"/>
      <c r="X117" s="1"/>
      <c r="Y117" s="1"/>
      <c r="Z117" s="1"/>
      <c r="AA117" s="1"/>
      <c r="AB117" s="1"/>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A117" s="1"/>
      <c r="BB117" s="1"/>
      <c r="BC117" s="1"/>
      <c r="BD117" s="1"/>
      <c r="BE117" s="1"/>
      <c r="BF117" s="1"/>
      <c r="BG117" s="1"/>
      <c r="BH117" s="1"/>
      <c r="BI117" s="1"/>
      <c r="BJ117" s="1"/>
      <c r="BK117" s="1"/>
      <c r="BL117" s="1"/>
      <c r="BM117" s="1"/>
      <c r="BN117" s="1"/>
      <c r="BO117" s="1"/>
      <c r="BP117" s="1"/>
      <c r="BQ117" s="1"/>
      <c r="BR117" s="1"/>
      <c r="BS117" s="1"/>
      <c r="BT117" s="1"/>
      <c r="BU117" s="1"/>
      <c r="BV117" s="1"/>
      <c r="BW117" s="1"/>
      <c r="BX117" s="1"/>
      <c r="BY117" s="1"/>
      <c r="BZ117" s="1"/>
      <c r="CA117" s="1"/>
      <c r="CB117" s="1"/>
      <c r="CC117" s="1"/>
      <c r="CD117" s="1"/>
      <c r="CE117" s="1"/>
      <c r="CF117" s="1"/>
      <c r="CG117" s="1"/>
      <c r="CH117" s="1"/>
      <c r="CI117" s="1"/>
      <c r="CJ117" s="1"/>
      <c r="CK117" s="1"/>
      <c r="CL117" s="1"/>
      <c r="CM117" s="1"/>
      <c r="CN117" s="1"/>
      <c r="CO117" s="1"/>
      <c r="CP117" s="1"/>
      <c r="CQ117" s="1"/>
      <c r="CR117" s="1"/>
      <c r="CS117" s="1"/>
      <c r="CT117" s="1"/>
      <c r="CU117" s="1"/>
      <c r="CV117" s="1"/>
      <c r="CW117" s="1"/>
      <c r="CX117" s="1"/>
      <c r="CY117" s="1"/>
      <c r="CZ117" s="1"/>
      <c r="DA117" s="1"/>
      <c r="DB117" s="1"/>
      <c r="DC117" s="1"/>
      <c r="DD117" s="1"/>
      <c r="DE117" s="1"/>
      <c r="DF117" s="1"/>
      <c r="DG117" s="1"/>
      <c r="DH117" s="1"/>
      <c r="DI117" s="1"/>
      <c r="DJ117" s="1"/>
      <c r="DK117" s="1"/>
      <c r="DL117" s="1"/>
      <c r="DM117" s="1"/>
      <c r="DN117" s="1"/>
      <c r="DO117" s="1"/>
      <c r="DP117" s="1"/>
      <c r="DQ117" s="1"/>
      <c r="DR117" s="1"/>
      <c r="DS117" s="1"/>
      <c r="DT117" s="1"/>
      <c r="DU117" s="1"/>
      <c r="DV117" s="1"/>
      <c r="DW117" s="1"/>
      <c r="DX117" s="1"/>
      <c r="DY117" s="1"/>
      <c r="DZ117" s="1"/>
      <c r="EA117" s="1"/>
      <c r="EB117" s="1"/>
      <c r="EC117" s="1"/>
      <c r="ED117" s="1"/>
      <c r="EE117" s="1"/>
      <c r="EF117" s="1"/>
      <c r="EG117" s="1"/>
      <c r="EH117" s="1"/>
      <c r="EI117" s="1"/>
      <c r="EJ117" s="1"/>
      <c r="EK117" s="1"/>
      <c r="EL117" s="1"/>
      <c r="EM117" s="1"/>
      <c r="EN117" s="1"/>
      <c r="EO117" s="1"/>
      <c r="EP117" s="1"/>
      <c r="EQ117" s="1"/>
      <c r="ER117" s="1"/>
      <c r="ES117" s="1"/>
      <c r="ET117" s="1"/>
      <c r="WZB117" s="1"/>
      <c r="WZC117" s="1"/>
      <c r="WZD117" s="1"/>
      <c r="WZE117" s="1"/>
      <c r="WZF117" s="1"/>
      <c r="WZG117" s="1"/>
      <c r="WZH117" s="1"/>
      <c r="WZI117" s="1"/>
      <c r="WZJ117" s="1"/>
      <c r="WZK117" s="1"/>
      <c r="WZL117" s="1"/>
      <c r="WZM117" s="1"/>
      <c r="WZN117" s="1"/>
      <c r="WZO117" s="1"/>
      <c r="WZP117" s="1"/>
      <c r="WZQ117" s="1"/>
      <c r="WZR117" s="1"/>
      <c r="WZS117" s="1"/>
      <c r="WZT117" s="1"/>
      <c r="WZU117" s="1"/>
      <c r="WZV117" s="1"/>
      <c r="WZW117" s="1"/>
      <c r="WZX117" s="1"/>
      <c r="WZY117" s="1"/>
      <c r="WZZ117" s="1"/>
      <c r="XAA117" s="1"/>
      <c r="XAB117" s="1"/>
      <c r="XAC117" s="1"/>
      <c r="XAD117" s="1"/>
      <c r="XAE117" s="1"/>
      <c r="XAF117" s="1"/>
      <c r="XAG117" s="1"/>
      <c r="XAH117" s="1"/>
      <c r="XAI117" s="1"/>
      <c r="XAJ117" s="1"/>
      <c r="XAK117" s="1"/>
      <c r="XAL117" s="1"/>
      <c r="XAM117" s="1"/>
      <c r="XAN117" s="1"/>
      <c r="XAO117" s="1"/>
      <c r="XAP117" s="1"/>
      <c r="XAQ117" s="1"/>
      <c r="XAR117" s="1"/>
      <c r="XAS117" s="1"/>
      <c r="XAT117" s="1"/>
      <c r="XAU117" s="1"/>
      <c r="XAV117" s="1"/>
      <c r="XAW117" s="1"/>
      <c r="XAX117" s="1"/>
      <c r="XAY117" s="1"/>
      <c r="XAZ117" s="1"/>
      <c r="XBA117" s="1"/>
      <c r="XBB117" s="1"/>
      <c r="XBC117" s="1"/>
      <c r="XBD117" s="1"/>
      <c r="XBE117" s="1"/>
      <c r="XBF117" s="1"/>
      <c r="XBG117" s="1"/>
      <c r="XBH117" s="1"/>
      <c r="XBI117" s="1"/>
      <c r="XBJ117" s="1"/>
      <c r="XBK117" s="1"/>
      <c r="XBL117" s="1"/>
      <c r="XBM117" s="1"/>
      <c r="XBN117" s="1"/>
      <c r="XBO117" s="1"/>
      <c r="XBP117" s="1"/>
      <c r="XBQ117" s="1"/>
      <c r="XBR117" s="1"/>
      <c r="XBS117" s="1"/>
      <c r="XBT117" s="1"/>
      <c r="XBU117" s="1"/>
      <c r="XBV117" s="1"/>
      <c r="XBW117" s="1"/>
      <c r="XBX117" s="1"/>
      <c r="XBY117" s="1"/>
      <c r="XBZ117" s="1"/>
      <c r="XCA117" s="1"/>
      <c r="XCB117" s="1"/>
      <c r="XCC117" s="1"/>
      <c r="XCD117" s="1"/>
      <c r="XCE117" s="1"/>
      <c r="XCF117" s="1"/>
      <c r="XCG117" s="1"/>
      <c r="XCH117" s="1"/>
      <c r="XCI117" s="1"/>
      <c r="XCJ117" s="1"/>
      <c r="XCK117" s="1"/>
      <c r="XCL117" s="1"/>
      <c r="XCM117" s="1"/>
      <c r="XCN117" s="1"/>
      <c r="XCO117" s="1"/>
      <c r="XCP117" s="1"/>
      <c r="XCQ117" s="1"/>
      <c r="XCR117" s="1"/>
      <c r="XCS117" s="1"/>
      <c r="XCT117" s="1"/>
      <c r="XCU117" s="1"/>
      <c r="XCV117" s="1"/>
      <c r="XCW117" s="1"/>
      <c r="XCX117" s="1"/>
      <c r="XCY117" s="1"/>
      <c r="XCZ117" s="1"/>
      <c r="XDA117" s="1"/>
      <c r="XDB117" s="1"/>
      <c r="XDC117" s="1"/>
      <c r="XDD117" s="1"/>
      <c r="XDE117" s="1"/>
      <c r="XDF117" s="1"/>
      <c r="XDG117" s="1"/>
      <c r="XDH117" s="1"/>
      <c r="XDI117" s="1"/>
      <c r="XDJ117" s="1"/>
      <c r="XDK117" s="1"/>
      <c r="XDL117" s="1"/>
      <c r="XDM117" s="1"/>
      <c r="XDN117" s="1"/>
      <c r="XDO117" s="1"/>
      <c r="XDP117" s="1"/>
      <c r="XDQ117" s="1"/>
      <c r="XDR117" s="1"/>
      <c r="XDS117" s="1"/>
      <c r="XDT117" s="1"/>
      <c r="XDU117" s="1"/>
      <c r="XDV117" s="1"/>
      <c r="XDW117" s="1"/>
      <c r="XDX117" s="1"/>
      <c r="XDY117" s="1"/>
      <c r="XDZ117" s="1"/>
      <c r="XEA117" s="1"/>
      <c r="XEB117" s="1"/>
      <c r="XEC117" s="1"/>
      <c r="XED117" s="1"/>
      <c r="XEE117" s="1"/>
      <c r="XEF117" s="1"/>
      <c r="XEG117" s="1"/>
      <c r="XEH117" s="1"/>
      <c r="XEI117" s="1"/>
      <c r="XEJ117" s="1"/>
      <c r="XEK117" s="1"/>
      <c r="XEL117" s="1"/>
      <c r="XEM117" s="1"/>
      <c r="XEN117" s="1"/>
      <c r="XEO117" s="1"/>
      <c r="XEP117" s="1"/>
      <c r="XEQ117" s="1"/>
      <c r="XER117" s="1"/>
      <c r="XES117" s="1"/>
      <c r="XET117" s="1"/>
      <c r="XEU117" s="1"/>
      <c r="XEV117" s="1"/>
      <c r="XEW117" s="1"/>
      <c r="XEX117" s="1"/>
      <c r="XEY117" s="1"/>
      <c r="XEZ117" s="1"/>
      <c r="XFA117" s="1"/>
      <c r="XFB117" s="1"/>
      <c r="XFC117" s="1"/>
    </row>
    <row r="118" spans="1:150 16226:16383" s="3" customFormat="1" ht="20.5" hidden="1" x14ac:dyDescent="0.35">
      <c r="A118" s="111"/>
      <c r="B118" s="112"/>
      <c r="C118" s="111"/>
      <c r="D118" s="112"/>
      <c r="E118" s="111"/>
      <c r="F118" s="112"/>
      <c r="G118" s="111"/>
      <c r="H118" s="112"/>
      <c r="I118" s="1"/>
      <c r="J118" s="1"/>
      <c r="K118" s="1"/>
      <c r="L118" s="1"/>
      <c r="M118" s="1"/>
      <c r="N118" s="1"/>
      <c r="O118" s="1"/>
      <c r="P118" s="1"/>
      <c r="Q118" s="1"/>
      <c r="R118" s="1"/>
      <c r="S118" s="1"/>
      <c r="T118" s="1"/>
      <c r="U118" s="1"/>
      <c r="V118" s="1"/>
      <c r="W118" s="1"/>
      <c r="X118" s="1"/>
      <c r="Y118" s="1"/>
      <c r="Z118" s="1"/>
      <c r="AA118" s="1"/>
      <c r="AB118" s="1"/>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A118" s="1"/>
      <c r="BB118" s="1"/>
      <c r="BC118" s="1"/>
      <c r="BD118" s="1"/>
      <c r="BE118" s="1"/>
      <c r="BF118" s="1"/>
      <c r="BG118" s="1"/>
      <c r="BH118" s="1"/>
      <c r="BI118" s="1"/>
      <c r="BJ118" s="1"/>
      <c r="BK118" s="1"/>
      <c r="BL118" s="1"/>
      <c r="BM118" s="1"/>
      <c r="BN118" s="1"/>
      <c r="BO118" s="1"/>
      <c r="BP118" s="1"/>
      <c r="BQ118" s="1"/>
      <c r="BR118" s="1"/>
      <c r="BS118" s="1"/>
      <c r="BT118" s="1"/>
      <c r="BU118" s="1"/>
      <c r="BV118" s="1"/>
      <c r="BW118" s="1"/>
      <c r="BX118" s="1"/>
      <c r="BY118" s="1"/>
      <c r="BZ118" s="1"/>
      <c r="CA118" s="1"/>
      <c r="CB118" s="1"/>
      <c r="CC118" s="1"/>
      <c r="CD118" s="1"/>
      <c r="CE118" s="1"/>
      <c r="CF118" s="1"/>
      <c r="CG118" s="1"/>
      <c r="CH118" s="1"/>
      <c r="CI118" s="1"/>
      <c r="CJ118" s="1"/>
      <c r="CK118" s="1"/>
      <c r="CL118" s="1"/>
      <c r="CM118" s="1"/>
      <c r="CN118" s="1"/>
      <c r="CO118" s="1"/>
      <c r="CP118" s="1"/>
      <c r="CQ118" s="1"/>
      <c r="CR118" s="1"/>
      <c r="CS118" s="1"/>
      <c r="CT118" s="1"/>
      <c r="CU118" s="1"/>
      <c r="CV118" s="1"/>
      <c r="CW118" s="1"/>
      <c r="CX118" s="1"/>
      <c r="CY118" s="1"/>
      <c r="CZ118" s="1"/>
      <c r="DA118" s="1"/>
      <c r="DB118" s="1"/>
      <c r="DC118" s="1"/>
      <c r="DD118" s="1"/>
      <c r="DE118" s="1"/>
      <c r="DF118" s="1"/>
      <c r="DG118" s="1"/>
      <c r="DH118" s="1"/>
      <c r="DI118" s="1"/>
      <c r="DJ118" s="1"/>
      <c r="DK118" s="1"/>
      <c r="DL118" s="1"/>
      <c r="DM118" s="1"/>
      <c r="DN118" s="1"/>
      <c r="DO118" s="1"/>
      <c r="DP118" s="1"/>
      <c r="DQ118" s="1"/>
      <c r="DR118" s="1"/>
      <c r="DS118" s="1"/>
      <c r="DT118" s="1"/>
      <c r="DU118" s="1"/>
      <c r="DV118" s="1"/>
      <c r="DW118" s="1"/>
      <c r="DX118" s="1"/>
      <c r="DY118" s="1"/>
      <c r="DZ118" s="1"/>
      <c r="EA118" s="1"/>
      <c r="EB118" s="1"/>
      <c r="EC118" s="1"/>
      <c r="ED118" s="1"/>
      <c r="EE118" s="1"/>
      <c r="EF118" s="1"/>
      <c r="EG118" s="1"/>
      <c r="EH118" s="1"/>
      <c r="EI118" s="1"/>
      <c r="EJ118" s="1"/>
      <c r="EK118" s="1"/>
      <c r="EL118" s="1"/>
      <c r="EM118" s="1"/>
      <c r="EN118" s="1"/>
      <c r="EO118" s="1"/>
      <c r="EP118" s="1"/>
      <c r="EQ118" s="1"/>
      <c r="ER118" s="1"/>
      <c r="ES118" s="1"/>
      <c r="ET118" s="1"/>
      <c r="WZB118" s="1"/>
      <c r="WZC118" s="1"/>
      <c r="WZD118" s="1"/>
      <c r="WZE118" s="1"/>
      <c r="WZF118" s="1"/>
      <c r="WZG118" s="1"/>
      <c r="WZH118" s="1"/>
      <c r="WZI118" s="1"/>
      <c r="WZJ118" s="1"/>
      <c r="WZK118" s="1"/>
      <c r="WZL118" s="1"/>
      <c r="WZM118" s="1"/>
      <c r="WZN118" s="1"/>
      <c r="WZO118" s="1"/>
      <c r="WZP118" s="1"/>
      <c r="WZQ118" s="1"/>
      <c r="WZR118" s="1"/>
      <c r="WZS118" s="1"/>
      <c r="WZT118" s="1"/>
      <c r="WZU118" s="1"/>
      <c r="WZV118" s="1"/>
      <c r="WZW118" s="1"/>
      <c r="WZX118" s="1"/>
      <c r="WZY118" s="1"/>
      <c r="WZZ118" s="1"/>
      <c r="XAA118" s="1"/>
      <c r="XAB118" s="1"/>
      <c r="XAC118" s="1"/>
      <c r="XAD118" s="1"/>
      <c r="XAE118" s="1"/>
      <c r="XAF118" s="1"/>
      <c r="XAG118" s="1"/>
      <c r="XAH118" s="1"/>
      <c r="XAI118" s="1"/>
      <c r="XAJ118" s="1"/>
      <c r="XAK118" s="1"/>
      <c r="XAL118" s="1"/>
      <c r="XAM118" s="1"/>
      <c r="XAN118" s="1"/>
      <c r="XAO118" s="1"/>
      <c r="XAP118" s="1"/>
      <c r="XAQ118" s="1"/>
      <c r="XAR118" s="1"/>
      <c r="XAS118" s="1"/>
      <c r="XAT118" s="1"/>
      <c r="XAU118" s="1"/>
      <c r="XAV118" s="1"/>
      <c r="XAW118" s="1"/>
      <c r="XAX118" s="1"/>
      <c r="XAY118" s="1"/>
      <c r="XAZ118" s="1"/>
      <c r="XBA118" s="1"/>
      <c r="XBB118" s="1"/>
      <c r="XBC118" s="1"/>
      <c r="XBD118" s="1"/>
      <c r="XBE118" s="1"/>
      <c r="XBF118" s="1"/>
      <c r="XBG118" s="1"/>
      <c r="XBH118" s="1"/>
      <c r="XBI118" s="1"/>
      <c r="XBJ118" s="1"/>
      <c r="XBK118" s="1"/>
      <c r="XBL118" s="1"/>
      <c r="XBM118" s="1"/>
      <c r="XBN118" s="1"/>
      <c r="XBO118" s="1"/>
      <c r="XBP118" s="1"/>
      <c r="XBQ118" s="1"/>
      <c r="XBR118" s="1"/>
      <c r="XBS118" s="1"/>
      <c r="XBT118" s="1"/>
      <c r="XBU118" s="1"/>
      <c r="XBV118" s="1"/>
      <c r="XBW118" s="1"/>
      <c r="XBX118" s="1"/>
      <c r="XBY118" s="1"/>
      <c r="XBZ118" s="1"/>
      <c r="XCA118" s="1"/>
      <c r="XCB118" s="1"/>
      <c r="XCC118" s="1"/>
      <c r="XCD118" s="1"/>
      <c r="XCE118" s="1"/>
      <c r="XCF118" s="1"/>
      <c r="XCG118" s="1"/>
      <c r="XCH118" s="1"/>
      <c r="XCI118" s="1"/>
      <c r="XCJ118" s="1"/>
      <c r="XCK118" s="1"/>
      <c r="XCL118" s="1"/>
      <c r="XCM118" s="1"/>
      <c r="XCN118" s="1"/>
      <c r="XCO118" s="1"/>
      <c r="XCP118" s="1"/>
      <c r="XCQ118" s="1"/>
      <c r="XCR118" s="1"/>
      <c r="XCS118" s="1"/>
      <c r="XCT118" s="1"/>
      <c r="XCU118" s="1"/>
      <c r="XCV118" s="1"/>
      <c r="XCW118" s="1"/>
      <c r="XCX118" s="1"/>
      <c r="XCY118" s="1"/>
      <c r="XCZ118" s="1"/>
      <c r="XDA118" s="1"/>
      <c r="XDB118" s="1"/>
      <c r="XDC118" s="1"/>
      <c r="XDD118" s="1"/>
      <c r="XDE118" s="1"/>
      <c r="XDF118" s="1"/>
      <c r="XDG118" s="1"/>
      <c r="XDH118" s="1"/>
      <c r="XDI118" s="1"/>
      <c r="XDJ118" s="1"/>
      <c r="XDK118" s="1"/>
      <c r="XDL118" s="1"/>
      <c r="XDM118" s="1"/>
      <c r="XDN118" s="1"/>
      <c r="XDO118" s="1"/>
      <c r="XDP118" s="1"/>
      <c r="XDQ118" s="1"/>
      <c r="XDR118" s="1"/>
      <c r="XDS118" s="1"/>
      <c r="XDT118" s="1"/>
      <c r="XDU118" s="1"/>
      <c r="XDV118" s="1"/>
      <c r="XDW118" s="1"/>
      <c r="XDX118" s="1"/>
      <c r="XDY118" s="1"/>
      <c r="XDZ118" s="1"/>
      <c r="XEA118" s="1"/>
      <c r="XEB118" s="1"/>
      <c r="XEC118" s="1"/>
      <c r="XED118" s="1"/>
      <c r="XEE118" s="1"/>
      <c r="XEF118" s="1"/>
      <c r="XEG118" s="1"/>
      <c r="XEH118" s="1"/>
      <c r="XEI118" s="1"/>
      <c r="XEJ118" s="1"/>
      <c r="XEK118" s="1"/>
      <c r="XEL118" s="1"/>
      <c r="XEM118" s="1"/>
      <c r="XEN118" s="1"/>
      <c r="XEO118" s="1"/>
      <c r="XEP118" s="1"/>
      <c r="XEQ118" s="1"/>
      <c r="XER118" s="1"/>
      <c r="XES118" s="1"/>
      <c r="XET118" s="1"/>
      <c r="XEU118" s="1"/>
      <c r="XEV118" s="1"/>
      <c r="XEW118" s="1"/>
      <c r="XEX118" s="1"/>
      <c r="XEY118" s="1"/>
      <c r="XEZ118" s="1"/>
      <c r="XFA118" s="1"/>
      <c r="XFB118" s="1"/>
      <c r="XFC118" s="1"/>
    </row>
    <row r="119" spans="1:150 16226:16383" s="3" customFormat="1" ht="20.5" hidden="1" x14ac:dyDescent="0.35">
      <c r="A119" s="111"/>
      <c r="B119" s="112"/>
      <c r="C119" s="111"/>
      <c r="D119" s="112"/>
      <c r="E119" s="111"/>
      <c r="F119" s="112"/>
      <c r="G119" s="111"/>
      <c r="H119" s="112"/>
      <c r="I119" s="1"/>
      <c r="J119" s="1"/>
      <c r="K119" s="1"/>
      <c r="L119" s="1"/>
      <c r="M119" s="1"/>
      <c r="N119" s="1"/>
      <c r="O119" s="1"/>
      <c r="P119" s="1"/>
      <c r="Q119" s="1"/>
      <c r="R119" s="1"/>
      <c r="S119" s="1"/>
      <c r="T119" s="1"/>
      <c r="U119" s="1"/>
      <c r="V119" s="1"/>
      <c r="W119" s="1"/>
      <c r="X119" s="1"/>
      <c r="Y119" s="1"/>
      <c r="Z119" s="1"/>
      <c r="AA119" s="1"/>
      <c r="AB119" s="1"/>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A119" s="1"/>
      <c r="BB119" s="1"/>
      <c r="BC119" s="1"/>
      <c r="BD119" s="1"/>
      <c r="BE119" s="1"/>
      <c r="BF119" s="1"/>
      <c r="BG119" s="1"/>
      <c r="BH119" s="1"/>
      <c r="BI119" s="1"/>
      <c r="BJ119" s="1"/>
      <c r="BK119" s="1"/>
      <c r="BL119" s="1"/>
      <c r="BM119" s="1"/>
      <c r="BN119" s="1"/>
      <c r="BO119" s="1"/>
      <c r="BP119" s="1"/>
      <c r="BQ119" s="1"/>
      <c r="BR119" s="1"/>
      <c r="BS119" s="1"/>
      <c r="BT119" s="1"/>
      <c r="BU119" s="1"/>
      <c r="BV119" s="1"/>
      <c r="BW119" s="1"/>
      <c r="BX119" s="1"/>
      <c r="BY119" s="1"/>
      <c r="BZ119" s="1"/>
      <c r="CA119" s="1"/>
      <c r="CB119" s="1"/>
      <c r="CC119" s="1"/>
      <c r="CD119" s="1"/>
      <c r="CE119" s="1"/>
      <c r="CF119" s="1"/>
      <c r="CG119" s="1"/>
      <c r="CH119" s="1"/>
      <c r="CI119" s="1"/>
      <c r="CJ119" s="1"/>
      <c r="CK119" s="1"/>
      <c r="CL119" s="1"/>
      <c r="CM119" s="1"/>
      <c r="CN119" s="1"/>
      <c r="CO119" s="1"/>
      <c r="CP119" s="1"/>
      <c r="CQ119" s="1"/>
      <c r="CR119" s="1"/>
      <c r="CS119" s="1"/>
      <c r="CT119" s="1"/>
      <c r="CU119" s="1"/>
      <c r="CV119" s="1"/>
      <c r="CW119" s="1"/>
      <c r="CX119" s="1"/>
      <c r="CY119" s="1"/>
      <c r="CZ119" s="1"/>
      <c r="DA119" s="1"/>
      <c r="DB119" s="1"/>
      <c r="DC119" s="1"/>
      <c r="DD119" s="1"/>
      <c r="DE119" s="1"/>
      <c r="DF119" s="1"/>
      <c r="DG119" s="1"/>
      <c r="DH119" s="1"/>
      <c r="DI119" s="1"/>
      <c r="DJ119" s="1"/>
      <c r="DK119" s="1"/>
      <c r="DL119" s="1"/>
      <c r="DM119" s="1"/>
      <c r="DN119" s="1"/>
      <c r="DO119" s="1"/>
      <c r="DP119" s="1"/>
      <c r="DQ119" s="1"/>
      <c r="DR119" s="1"/>
      <c r="DS119" s="1"/>
      <c r="DT119" s="1"/>
      <c r="DU119" s="1"/>
      <c r="DV119" s="1"/>
      <c r="DW119" s="1"/>
      <c r="DX119" s="1"/>
      <c r="DY119" s="1"/>
      <c r="DZ119" s="1"/>
      <c r="EA119" s="1"/>
      <c r="EB119" s="1"/>
      <c r="EC119" s="1"/>
      <c r="ED119" s="1"/>
      <c r="EE119" s="1"/>
      <c r="EF119" s="1"/>
      <c r="EG119" s="1"/>
      <c r="EH119" s="1"/>
      <c r="EI119" s="1"/>
      <c r="EJ119" s="1"/>
      <c r="EK119" s="1"/>
      <c r="EL119" s="1"/>
      <c r="EM119" s="1"/>
      <c r="EN119" s="1"/>
      <c r="EO119" s="1"/>
      <c r="EP119" s="1"/>
      <c r="EQ119" s="1"/>
      <c r="ER119" s="1"/>
      <c r="ES119" s="1"/>
      <c r="ET119" s="1"/>
      <c r="WZB119" s="1"/>
      <c r="WZC119" s="1"/>
      <c r="WZD119" s="1"/>
      <c r="WZE119" s="1"/>
      <c r="WZF119" s="1"/>
      <c r="WZG119" s="1"/>
      <c r="WZH119" s="1"/>
      <c r="WZI119" s="1"/>
      <c r="WZJ119" s="1"/>
      <c r="WZK119" s="1"/>
      <c r="WZL119" s="1"/>
      <c r="WZM119" s="1"/>
      <c r="WZN119" s="1"/>
      <c r="WZO119" s="1"/>
      <c r="WZP119" s="1"/>
      <c r="WZQ119" s="1"/>
      <c r="WZR119" s="1"/>
      <c r="WZS119" s="1"/>
      <c r="WZT119" s="1"/>
      <c r="WZU119" s="1"/>
      <c r="WZV119" s="1"/>
      <c r="WZW119" s="1"/>
      <c r="WZX119" s="1"/>
      <c r="WZY119" s="1"/>
      <c r="WZZ119" s="1"/>
      <c r="XAA119" s="1"/>
      <c r="XAB119" s="1"/>
      <c r="XAC119" s="1"/>
      <c r="XAD119" s="1"/>
      <c r="XAE119" s="1"/>
      <c r="XAF119" s="1"/>
      <c r="XAG119" s="1"/>
      <c r="XAH119" s="1"/>
      <c r="XAI119" s="1"/>
      <c r="XAJ119" s="1"/>
      <c r="XAK119" s="1"/>
      <c r="XAL119" s="1"/>
      <c r="XAM119" s="1"/>
      <c r="XAN119" s="1"/>
      <c r="XAO119" s="1"/>
      <c r="XAP119" s="1"/>
      <c r="XAQ119" s="1"/>
      <c r="XAR119" s="1"/>
      <c r="XAS119" s="1"/>
      <c r="XAT119" s="1"/>
      <c r="XAU119" s="1"/>
      <c r="XAV119" s="1"/>
      <c r="XAW119" s="1"/>
      <c r="XAX119" s="1"/>
      <c r="XAY119" s="1"/>
      <c r="XAZ119" s="1"/>
      <c r="XBA119" s="1"/>
      <c r="XBB119" s="1"/>
      <c r="XBC119" s="1"/>
      <c r="XBD119" s="1"/>
      <c r="XBE119" s="1"/>
      <c r="XBF119" s="1"/>
      <c r="XBG119" s="1"/>
      <c r="XBH119" s="1"/>
      <c r="XBI119" s="1"/>
      <c r="XBJ119" s="1"/>
      <c r="XBK119" s="1"/>
      <c r="XBL119" s="1"/>
      <c r="XBM119" s="1"/>
      <c r="XBN119" s="1"/>
      <c r="XBO119" s="1"/>
      <c r="XBP119" s="1"/>
      <c r="XBQ119" s="1"/>
      <c r="XBR119" s="1"/>
      <c r="XBS119" s="1"/>
      <c r="XBT119" s="1"/>
      <c r="XBU119" s="1"/>
      <c r="XBV119" s="1"/>
      <c r="XBW119" s="1"/>
      <c r="XBX119" s="1"/>
      <c r="XBY119" s="1"/>
      <c r="XBZ119" s="1"/>
      <c r="XCA119" s="1"/>
      <c r="XCB119" s="1"/>
      <c r="XCC119" s="1"/>
      <c r="XCD119" s="1"/>
      <c r="XCE119" s="1"/>
      <c r="XCF119" s="1"/>
      <c r="XCG119" s="1"/>
      <c r="XCH119" s="1"/>
      <c r="XCI119" s="1"/>
      <c r="XCJ119" s="1"/>
      <c r="XCK119" s="1"/>
      <c r="XCL119" s="1"/>
      <c r="XCM119" s="1"/>
      <c r="XCN119" s="1"/>
      <c r="XCO119" s="1"/>
      <c r="XCP119" s="1"/>
      <c r="XCQ119" s="1"/>
      <c r="XCR119" s="1"/>
      <c r="XCS119" s="1"/>
      <c r="XCT119" s="1"/>
      <c r="XCU119" s="1"/>
      <c r="XCV119" s="1"/>
      <c r="XCW119" s="1"/>
      <c r="XCX119" s="1"/>
      <c r="XCY119" s="1"/>
      <c r="XCZ119" s="1"/>
      <c r="XDA119" s="1"/>
      <c r="XDB119" s="1"/>
      <c r="XDC119" s="1"/>
      <c r="XDD119" s="1"/>
      <c r="XDE119" s="1"/>
      <c r="XDF119" s="1"/>
      <c r="XDG119" s="1"/>
      <c r="XDH119" s="1"/>
      <c r="XDI119" s="1"/>
      <c r="XDJ119" s="1"/>
      <c r="XDK119" s="1"/>
      <c r="XDL119" s="1"/>
      <c r="XDM119" s="1"/>
      <c r="XDN119" s="1"/>
      <c r="XDO119" s="1"/>
      <c r="XDP119" s="1"/>
      <c r="XDQ119" s="1"/>
      <c r="XDR119" s="1"/>
      <c r="XDS119" s="1"/>
      <c r="XDT119" s="1"/>
      <c r="XDU119" s="1"/>
      <c r="XDV119" s="1"/>
      <c r="XDW119" s="1"/>
      <c r="XDX119" s="1"/>
      <c r="XDY119" s="1"/>
      <c r="XDZ119" s="1"/>
      <c r="XEA119" s="1"/>
      <c r="XEB119" s="1"/>
      <c r="XEC119" s="1"/>
      <c r="XED119" s="1"/>
      <c r="XEE119" s="1"/>
      <c r="XEF119" s="1"/>
      <c r="XEG119" s="1"/>
      <c r="XEH119" s="1"/>
      <c r="XEI119" s="1"/>
      <c r="XEJ119" s="1"/>
      <c r="XEK119" s="1"/>
      <c r="XEL119" s="1"/>
      <c r="XEM119" s="1"/>
      <c r="XEN119" s="1"/>
      <c r="XEO119" s="1"/>
      <c r="XEP119" s="1"/>
      <c r="XEQ119" s="1"/>
      <c r="XER119" s="1"/>
      <c r="XES119" s="1"/>
      <c r="XET119" s="1"/>
      <c r="XEU119" s="1"/>
      <c r="XEV119" s="1"/>
      <c r="XEW119" s="1"/>
      <c r="XEX119" s="1"/>
      <c r="XEY119" s="1"/>
      <c r="XEZ119" s="1"/>
      <c r="XFA119" s="1"/>
      <c r="XFB119" s="1"/>
      <c r="XFC119" s="1"/>
    </row>
    <row r="120" spans="1:150 16226:16383" s="3" customFormat="1" ht="20.5" hidden="1" x14ac:dyDescent="0.35">
      <c r="A120" s="109" t="s">
        <v>154</v>
      </c>
      <c r="B120" s="110"/>
      <c r="C120" s="109" t="s">
        <v>97</v>
      </c>
      <c r="D120" s="110"/>
      <c r="E120" s="109">
        <f>SUM(F118:F119)</f>
        <v>0</v>
      </c>
      <c r="F120" s="110"/>
      <c r="G120" s="109">
        <f>SUM(H118:H119)</f>
        <v>0</v>
      </c>
      <c r="H120" s="110">
        <f>SUM(H118:H119)</f>
        <v>0</v>
      </c>
      <c r="I120" s="1"/>
      <c r="J120" s="1"/>
      <c r="K120" s="1"/>
      <c r="L120" s="1"/>
      <c r="M120" s="1"/>
      <c r="N120" s="1"/>
      <c r="O120" s="1"/>
      <c r="P120" s="1"/>
      <c r="Q120" s="1"/>
      <c r="R120" s="1"/>
      <c r="S120" s="1"/>
      <c r="T120" s="1"/>
      <c r="U120" s="1"/>
      <c r="V120" s="1"/>
      <c r="W120" s="1"/>
      <c r="X120" s="1"/>
      <c r="Y120" s="1"/>
      <c r="Z120" s="1"/>
      <c r="AA120" s="1"/>
      <c r="AB120" s="1"/>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A120" s="1"/>
      <c r="BB120" s="1"/>
      <c r="BC120" s="1"/>
      <c r="BD120" s="1"/>
      <c r="BE120" s="1"/>
      <c r="BF120" s="1"/>
      <c r="BG120" s="1"/>
      <c r="BH120" s="1"/>
      <c r="BI120" s="1"/>
      <c r="BJ120" s="1"/>
      <c r="BK120" s="1"/>
      <c r="BL120" s="1"/>
      <c r="BM120" s="1"/>
      <c r="BN120" s="1"/>
      <c r="BO120" s="1"/>
      <c r="BP120" s="1"/>
      <c r="BQ120" s="1"/>
      <c r="BR120" s="1"/>
      <c r="BS120" s="1"/>
      <c r="BT120" s="1"/>
      <c r="BU120" s="1"/>
      <c r="BV120" s="1"/>
      <c r="BW120" s="1"/>
      <c r="BX120" s="1"/>
      <c r="BY120" s="1"/>
      <c r="BZ120" s="1"/>
      <c r="CA120" s="1"/>
      <c r="CB120" s="1"/>
      <c r="CC120" s="1"/>
      <c r="CD120" s="1"/>
      <c r="CE120" s="1"/>
      <c r="CF120" s="1"/>
      <c r="CG120" s="1"/>
      <c r="CH120" s="1"/>
      <c r="CI120" s="1"/>
      <c r="CJ120" s="1"/>
      <c r="CK120" s="1"/>
      <c r="CL120" s="1"/>
      <c r="CM120" s="1"/>
      <c r="CN120" s="1"/>
      <c r="CO120" s="1"/>
      <c r="CP120" s="1"/>
      <c r="CQ120" s="1"/>
      <c r="CR120" s="1"/>
      <c r="CS120" s="1"/>
      <c r="CT120" s="1"/>
      <c r="CU120" s="1"/>
      <c r="CV120" s="1"/>
      <c r="CW120" s="1"/>
      <c r="CX120" s="1"/>
      <c r="CY120" s="1"/>
      <c r="CZ120" s="1"/>
      <c r="DA120" s="1"/>
      <c r="DB120" s="1"/>
      <c r="DC120" s="1"/>
      <c r="DD120" s="1"/>
      <c r="DE120" s="1"/>
      <c r="DF120" s="1"/>
      <c r="DG120" s="1"/>
      <c r="DH120" s="1"/>
      <c r="DI120" s="1"/>
      <c r="DJ120" s="1"/>
      <c r="DK120" s="1"/>
      <c r="DL120" s="1"/>
      <c r="DM120" s="1"/>
      <c r="DN120" s="1"/>
      <c r="DO120" s="1"/>
      <c r="DP120" s="1"/>
      <c r="DQ120" s="1"/>
      <c r="DR120" s="1"/>
      <c r="DS120" s="1"/>
      <c r="DT120" s="1"/>
      <c r="DU120" s="1"/>
      <c r="DV120" s="1"/>
      <c r="DW120" s="1"/>
      <c r="DX120" s="1"/>
      <c r="DY120" s="1"/>
      <c r="DZ120" s="1"/>
      <c r="EA120" s="1"/>
      <c r="EB120" s="1"/>
      <c r="EC120" s="1"/>
      <c r="ED120" s="1"/>
      <c r="EE120" s="1"/>
      <c r="EF120" s="1"/>
      <c r="EG120" s="1"/>
      <c r="EH120" s="1"/>
      <c r="EI120" s="1"/>
      <c r="EJ120" s="1"/>
      <c r="EK120" s="1"/>
      <c r="EL120" s="1"/>
      <c r="EM120" s="1"/>
      <c r="EN120" s="1"/>
      <c r="EO120" s="1"/>
      <c r="EP120" s="1"/>
      <c r="EQ120" s="1"/>
      <c r="ER120" s="1"/>
      <c r="ES120" s="1"/>
      <c r="ET120" s="1"/>
      <c r="WZB120" s="1"/>
      <c r="WZC120" s="1"/>
      <c r="WZD120" s="1"/>
      <c r="WZE120" s="1"/>
      <c r="WZF120" s="1"/>
      <c r="WZG120" s="1"/>
      <c r="WZH120" s="1"/>
      <c r="WZI120" s="1"/>
      <c r="WZJ120" s="1"/>
      <c r="WZK120" s="1"/>
      <c r="WZL120" s="1"/>
      <c r="WZM120" s="1"/>
      <c r="WZN120" s="1"/>
      <c r="WZO120" s="1"/>
      <c r="WZP120" s="1"/>
      <c r="WZQ120" s="1"/>
      <c r="WZR120" s="1"/>
      <c r="WZS120" s="1"/>
      <c r="WZT120" s="1"/>
      <c r="WZU120" s="1"/>
      <c r="WZV120" s="1"/>
      <c r="WZW120" s="1"/>
      <c r="WZX120" s="1"/>
      <c r="WZY120" s="1"/>
      <c r="WZZ120" s="1"/>
      <c r="XAA120" s="1"/>
      <c r="XAB120" s="1"/>
      <c r="XAC120" s="1"/>
      <c r="XAD120" s="1"/>
      <c r="XAE120" s="1"/>
      <c r="XAF120" s="1"/>
      <c r="XAG120" s="1"/>
      <c r="XAH120" s="1"/>
      <c r="XAI120" s="1"/>
      <c r="XAJ120" s="1"/>
      <c r="XAK120" s="1"/>
      <c r="XAL120" s="1"/>
      <c r="XAM120" s="1"/>
      <c r="XAN120" s="1"/>
      <c r="XAO120" s="1"/>
      <c r="XAP120" s="1"/>
      <c r="XAQ120" s="1"/>
      <c r="XAR120" s="1"/>
      <c r="XAS120" s="1"/>
      <c r="XAT120" s="1"/>
      <c r="XAU120" s="1"/>
      <c r="XAV120" s="1"/>
      <c r="XAW120" s="1"/>
      <c r="XAX120" s="1"/>
      <c r="XAY120" s="1"/>
      <c r="XAZ120" s="1"/>
      <c r="XBA120" s="1"/>
      <c r="XBB120" s="1"/>
      <c r="XBC120" s="1"/>
      <c r="XBD120" s="1"/>
      <c r="XBE120" s="1"/>
      <c r="XBF120" s="1"/>
      <c r="XBG120" s="1"/>
      <c r="XBH120" s="1"/>
      <c r="XBI120" s="1"/>
      <c r="XBJ120" s="1"/>
      <c r="XBK120" s="1"/>
      <c r="XBL120" s="1"/>
      <c r="XBM120" s="1"/>
      <c r="XBN120" s="1"/>
      <c r="XBO120" s="1"/>
      <c r="XBP120" s="1"/>
      <c r="XBQ120" s="1"/>
      <c r="XBR120" s="1"/>
      <c r="XBS120" s="1"/>
      <c r="XBT120" s="1"/>
      <c r="XBU120" s="1"/>
      <c r="XBV120" s="1"/>
      <c r="XBW120" s="1"/>
      <c r="XBX120" s="1"/>
      <c r="XBY120" s="1"/>
      <c r="XBZ120" s="1"/>
      <c r="XCA120" s="1"/>
      <c r="XCB120" s="1"/>
      <c r="XCC120" s="1"/>
      <c r="XCD120" s="1"/>
      <c r="XCE120" s="1"/>
      <c r="XCF120" s="1"/>
      <c r="XCG120" s="1"/>
      <c r="XCH120" s="1"/>
      <c r="XCI120" s="1"/>
      <c r="XCJ120" s="1"/>
      <c r="XCK120" s="1"/>
      <c r="XCL120" s="1"/>
      <c r="XCM120" s="1"/>
      <c r="XCN120" s="1"/>
      <c r="XCO120" s="1"/>
      <c r="XCP120" s="1"/>
      <c r="XCQ120" s="1"/>
      <c r="XCR120" s="1"/>
      <c r="XCS120" s="1"/>
      <c r="XCT120" s="1"/>
      <c r="XCU120" s="1"/>
      <c r="XCV120" s="1"/>
      <c r="XCW120" s="1"/>
      <c r="XCX120" s="1"/>
      <c r="XCY120" s="1"/>
      <c r="XCZ120" s="1"/>
      <c r="XDA120" s="1"/>
      <c r="XDB120" s="1"/>
      <c r="XDC120" s="1"/>
      <c r="XDD120" s="1"/>
      <c r="XDE120" s="1"/>
      <c r="XDF120" s="1"/>
      <c r="XDG120" s="1"/>
      <c r="XDH120" s="1"/>
      <c r="XDI120" s="1"/>
      <c r="XDJ120" s="1"/>
      <c r="XDK120" s="1"/>
      <c r="XDL120" s="1"/>
      <c r="XDM120" s="1"/>
      <c r="XDN120" s="1"/>
      <c r="XDO120" s="1"/>
      <c r="XDP120" s="1"/>
      <c r="XDQ120" s="1"/>
      <c r="XDR120" s="1"/>
      <c r="XDS120" s="1"/>
      <c r="XDT120" s="1"/>
      <c r="XDU120" s="1"/>
      <c r="XDV120" s="1"/>
      <c r="XDW120" s="1"/>
      <c r="XDX120" s="1"/>
      <c r="XDY120" s="1"/>
      <c r="XDZ120" s="1"/>
      <c r="XEA120" s="1"/>
      <c r="XEB120" s="1"/>
      <c r="XEC120" s="1"/>
      <c r="XED120" s="1"/>
      <c r="XEE120" s="1"/>
      <c r="XEF120" s="1"/>
      <c r="XEG120" s="1"/>
      <c r="XEH120" s="1"/>
      <c r="XEI120" s="1"/>
      <c r="XEJ120" s="1"/>
      <c r="XEK120" s="1"/>
      <c r="XEL120" s="1"/>
      <c r="XEM120" s="1"/>
      <c r="XEN120" s="1"/>
      <c r="XEO120" s="1"/>
      <c r="XEP120" s="1"/>
      <c r="XEQ120" s="1"/>
      <c r="XER120" s="1"/>
      <c r="XES120" s="1"/>
      <c r="XET120" s="1"/>
      <c r="XEU120" s="1"/>
      <c r="XEV120" s="1"/>
      <c r="XEW120" s="1"/>
      <c r="XEX120" s="1"/>
      <c r="XEY120" s="1"/>
      <c r="XEZ120" s="1"/>
      <c r="XFA120" s="1"/>
      <c r="XFB120" s="1"/>
      <c r="XFC120" s="1"/>
    </row>
    <row r="121" spans="1:150 16226:16383" ht="20.5" x14ac:dyDescent="0.35">
      <c r="A121" s="131" t="s">
        <v>232</v>
      </c>
      <c r="B121" s="132"/>
      <c r="C121" s="132"/>
      <c r="D121" s="132"/>
      <c r="E121" s="132"/>
      <c r="F121" s="132"/>
      <c r="G121" s="132"/>
      <c r="H121" s="108"/>
    </row>
    <row r="122" spans="1:150 16226:16383" s="3" customFormat="1" ht="20.5" x14ac:dyDescent="0.35">
      <c r="A122" s="109" t="s">
        <v>152</v>
      </c>
      <c r="B122" s="110"/>
      <c r="C122" s="109" t="s">
        <v>153</v>
      </c>
      <c r="D122" s="110"/>
      <c r="E122" s="109" t="s">
        <v>151</v>
      </c>
      <c r="F122" s="110"/>
      <c r="G122" s="109" t="s">
        <v>164</v>
      </c>
      <c r="H122" s="110"/>
      <c r="I122" s="1"/>
      <c r="J122" s="1"/>
      <c r="K122" s="1"/>
      <c r="L122" s="1"/>
      <c r="M122" s="1"/>
      <c r="N122" s="1"/>
      <c r="O122" s="1"/>
      <c r="P122" s="1"/>
      <c r="Q122" s="1"/>
      <c r="R122" s="1"/>
      <c r="S122" s="1"/>
      <c r="T122" s="1"/>
      <c r="U122" s="1"/>
      <c r="V122" s="1"/>
      <c r="W122" s="1"/>
      <c r="X122" s="1"/>
      <c r="Y122" s="1"/>
      <c r="Z122" s="1"/>
      <c r="AA122" s="1"/>
      <c r="AB122" s="1"/>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A122" s="1"/>
      <c r="BB122" s="1"/>
      <c r="BC122" s="1"/>
      <c r="BD122" s="1"/>
      <c r="BE122" s="1"/>
      <c r="BF122" s="1"/>
      <c r="BG122" s="1"/>
      <c r="BH122" s="1"/>
      <c r="BI122" s="1"/>
      <c r="BJ122" s="1"/>
      <c r="BK122" s="1"/>
      <c r="BL122" s="1"/>
      <c r="BM122" s="1"/>
      <c r="BN122" s="1"/>
      <c r="BO122" s="1"/>
      <c r="BP122" s="1"/>
      <c r="BQ122" s="1"/>
      <c r="BR122" s="1"/>
      <c r="BS122" s="1"/>
      <c r="BT122" s="1"/>
      <c r="BU122" s="1"/>
      <c r="BV122" s="1"/>
      <c r="BW122" s="1"/>
      <c r="BX122" s="1"/>
      <c r="BY122" s="1"/>
      <c r="BZ122" s="1"/>
      <c r="CA122" s="1"/>
      <c r="CB122" s="1"/>
      <c r="CC122" s="1"/>
      <c r="CD122" s="1"/>
      <c r="CE122" s="1"/>
      <c r="CF122" s="1"/>
      <c r="CG122" s="1"/>
      <c r="CH122" s="1"/>
      <c r="CI122" s="1"/>
      <c r="CJ122" s="1"/>
      <c r="CK122" s="1"/>
      <c r="CL122" s="1"/>
      <c r="CM122" s="1"/>
      <c r="CN122" s="1"/>
      <c r="CO122" s="1"/>
      <c r="CP122" s="1"/>
      <c r="CQ122" s="1"/>
      <c r="CR122" s="1"/>
      <c r="CS122" s="1"/>
      <c r="CT122" s="1"/>
      <c r="CU122" s="1"/>
      <c r="CV122" s="1"/>
      <c r="CW122" s="1"/>
      <c r="CX122" s="1"/>
      <c r="CY122" s="1"/>
      <c r="CZ122" s="1"/>
      <c r="DA122" s="1"/>
      <c r="DB122" s="1"/>
      <c r="DC122" s="1"/>
      <c r="DD122" s="1"/>
      <c r="DE122" s="1"/>
      <c r="DF122" s="1"/>
      <c r="DG122" s="1"/>
      <c r="DH122" s="1"/>
      <c r="DI122" s="1"/>
      <c r="DJ122" s="1"/>
      <c r="DK122" s="1"/>
      <c r="DL122" s="1"/>
      <c r="DM122" s="1"/>
      <c r="DN122" s="1"/>
      <c r="DO122" s="1"/>
      <c r="DP122" s="1"/>
      <c r="DQ122" s="1"/>
      <c r="DR122" s="1"/>
      <c r="DS122" s="1"/>
      <c r="DT122" s="1"/>
      <c r="DU122" s="1"/>
      <c r="DV122" s="1"/>
      <c r="DW122" s="1"/>
      <c r="DX122" s="1"/>
      <c r="DY122" s="1"/>
      <c r="DZ122" s="1"/>
      <c r="EA122" s="1"/>
      <c r="EB122" s="1"/>
      <c r="EC122" s="1"/>
      <c r="ED122" s="1"/>
      <c r="EE122" s="1"/>
      <c r="EF122" s="1"/>
      <c r="EG122" s="1"/>
      <c r="EH122" s="1"/>
      <c r="EI122" s="1"/>
      <c r="EJ122" s="1"/>
      <c r="EK122" s="1"/>
      <c r="EL122" s="1"/>
      <c r="EM122" s="1"/>
      <c r="EN122" s="1"/>
      <c r="EO122" s="1"/>
      <c r="EP122" s="1"/>
      <c r="EQ122" s="1"/>
      <c r="ER122" s="1"/>
      <c r="ES122" s="1"/>
      <c r="ET122" s="1"/>
      <c r="WZB122" s="1"/>
      <c r="WZC122" s="1"/>
      <c r="WZD122" s="1"/>
      <c r="WZE122" s="1"/>
      <c r="WZF122" s="1"/>
      <c r="WZG122" s="1"/>
      <c r="WZH122" s="1"/>
      <c r="WZI122" s="1"/>
      <c r="WZJ122" s="1"/>
      <c r="WZK122" s="1"/>
      <c r="WZL122" s="1"/>
      <c r="WZM122" s="1"/>
      <c r="WZN122" s="1"/>
      <c r="WZO122" s="1"/>
      <c r="WZP122" s="1"/>
      <c r="WZQ122" s="1"/>
      <c r="WZR122" s="1"/>
      <c r="WZS122" s="1"/>
      <c r="WZT122" s="1"/>
      <c r="WZU122" s="1"/>
      <c r="WZV122" s="1"/>
      <c r="WZW122" s="1"/>
      <c r="WZX122" s="1"/>
      <c r="WZY122" s="1"/>
      <c r="WZZ122" s="1"/>
      <c r="XAA122" s="1"/>
      <c r="XAB122" s="1"/>
      <c r="XAC122" s="1"/>
      <c r="XAD122" s="1"/>
      <c r="XAE122" s="1"/>
      <c r="XAF122" s="1"/>
      <c r="XAG122" s="1"/>
      <c r="XAH122" s="1"/>
      <c r="XAI122" s="1"/>
      <c r="XAJ122" s="1"/>
      <c r="XAK122" s="1"/>
      <c r="XAL122" s="1"/>
      <c r="XAM122" s="1"/>
      <c r="XAN122" s="1"/>
      <c r="XAO122" s="1"/>
      <c r="XAP122" s="1"/>
      <c r="XAQ122" s="1"/>
      <c r="XAR122" s="1"/>
      <c r="XAS122" s="1"/>
      <c r="XAT122" s="1"/>
      <c r="XAU122" s="1"/>
      <c r="XAV122" s="1"/>
      <c r="XAW122" s="1"/>
      <c r="XAX122" s="1"/>
      <c r="XAY122" s="1"/>
      <c r="XAZ122" s="1"/>
      <c r="XBA122" s="1"/>
      <c r="XBB122" s="1"/>
      <c r="XBC122" s="1"/>
      <c r="XBD122" s="1"/>
      <c r="XBE122" s="1"/>
      <c r="XBF122" s="1"/>
      <c r="XBG122" s="1"/>
      <c r="XBH122" s="1"/>
      <c r="XBI122" s="1"/>
      <c r="XBJ122" s="1"/>
      <c r="XBK122" s="1"/>
      <c r="XBL122" s="1"/>
      <c r="XBM122" s="1"/>
      <c r="XBN122" s="1"/>
      <c r="XBO122" s="1"/>
      <c r="XBP122" s="1"/>
      <c r="XBQ122" s="1"/>
      <c r="XBR122" s="1"/>
      <c r="XBS122" s="1"/>
      <c r="XBT122" s="1"/>
      <c r="XBU122" s="1"/>
      <c r="XBV122" s="1"/>
      <c r="XBW122" s="1"/>
      <c r="XBX122" s="1"/>
      <c r="XBY122" s="1"/>
      <c r="XBZ122" s="1"/>
      <c r="XCA122" s="1"/>
      <c r="XCB122" s="1"/>
      <c r="XCC122" s="1"/>
      <c r="XCD122" s="1"/>
      <c r="XCE122" s="1"/>
      <c r="XCF122" s="1"/>
      <c r="XCG122" s="1"/>
      <c r="XCH122" s="1"/>
      <c r="XCI122" s="1"/>
      <c r="XCJ122" s="1"/>
      <c r="XCK122" s="1"/>
      <c r="XCL122" s="1"/>
      <c r="XCM122" s="1"/>
      <c r="XCN122" s="1"/>
      <c r="XCO122" s="1"/>
      <c r="XCP122" s="1"/>
      <c r="XCQ122" s="1"/>
      <c r="XCR122" s="1"/>
      <c r="XCS122" s="1"/>
      <c r="XCT122" s="1"/>
      <c r="XCU122" s="1"/>
      <c r="XCV122" s="1"/>
      <c r="XCW122" s="1"/>
      <c r="XCX122" s="1"/>
      <c r="XCY122" s="1"/>
      <c r="XCZ122" s="1"/>
      <c r="XDA122" s="1"/>
      <c r="XDB122" s="1"/>
      <c r="XDC122" s="1"/>
      <c r="XDD122" s="1"/>
      <c r="XDE122" s="1"/>
      <c r="XDF122" s="1"/>
      <c r="XDG122" s="1"/>
      <c r="XDH122" s="1"/>
      <c r="XDI122" s="1"/>
      <c r="XDJ122" s="1"/>
      <c r="XDK122" s="1"/>
      <c r="XDL122" s="1"/>
      <c r="XDM122" s="1"/>
      <c r="XDN122" s="1"/>
      <c r="XDO122" s="1"/>
      <c r="XDP122" s="1"/>
      <c r="XDQ122" s="1"/>
      <c r="XDR122" s="1"/>
      <c r="XDS122" s="1"/>
      <c r="XDT122" s="1"/>
      <c r="XDU122" s="1"/>
      <c r="XDV122" s="1"/>
      <c r="XDW122" s="1"/>
      <c r="XDX122" s="1"/>
      <c r="XDY122" s="1"/>
      <c r="XDZ122" s="1"/>
      <c r="XEA122" s="1"/>
      <c r="XEB122" s="1"/>
      <c r="XEC122" s="1"/>
      <c r="XED122" s="1"/>
      <c r="XEE122" s="1"/>
      <c r="XEF122" s="1"/>
      <c r="XEG122" s="1"/>
      <c r="XEH122" s="1"/>
      <c r="XEI122" s="1"/>
      <c r="XEJ122" s="1"/>
      <c r="XEK122" s="1"/>
      <c r="XEL122" s="1"/>
      <c r="XEM122" s="1"/>
      <c r="XEN122" s="1"/>
      <c r="XEO122" s="1"/>
      <c r="XEP122" s="1"/>
      <c r="XEQ122" s="1"/>
      <c r="XER122" s="1"/>
      <c r="XES122" s="1"/>
      <c r="XET122" s="1"/>
      <c r="XEU122" s="1"/>
      <c r="XEV122" s="1"/>
      <c r="XEW122" s="1"/>
      <c r="XEX122" s="1"/>
      <c r="XEY122" s="1"/>
      <c r="XEZ122" s="1"/>
      <c r="XFA122" s="1"/>
      <c r="XFB122" s="1"/>
      <c r="XFC122" s="1"/>
    </row>
    <row r="123" spans="1:150 16226:16383" s="3" customFormat="1" ht="20.5" x14ac:dyDescent="0.35">
      <c r="A123" s="111" t="s">
        <v>316</v>
      </c>
      <c r="B123" s="112"/>
      <c r="C123" s="109" t="s">
        <v>97</v>
      </c>
      <c r="D123" s="110"/>
      <c r="E123" s="111">
        <f>COUNT(F138:F141)+COUNT(F146:F150)*3+COUNT(F155:F159)+COUNT(F164:F168)+COUNT(F170:F174,F176:F177)*6+COUNT(F179:F182,F185:F186)+COUNT(F188:F195)*28</f>
        <v>301</v>
      </c>
      <c r="F123" s="112"/>
      <c r="G123" s="111">
        <f>SUM(H138:H141)+SUM(H146:H150)*3+SUM(H155:H159)+SUM(H164:H168)+SUM(H170:H174,H176:H177)*6+SUM(H179:H182,H185:H186)+SUM(H188:H195)*28</f>
        <v>279262.77678000001</v>
      </c>
      <c r="H123" s="112"/>
      <c r="I123" s="1" t="s">
        <v>378</v>
      </c>
      <c r="J123" s="1"/>
      <c r="K123" s="1"/>
      <c r="L123" s="1"/>
      <c r="M123" s="1"/>
      <c r="N123" s="1"/>
      <c r="O123" s="1"/>
      <c r="P123" s="1"/>
      <c r="Q123" s="1"/>
      <c r="R123" s="1"/>
      <c r="S123" s="1"/>
      <c r="T123" s="1"/>
      <c r="U123" s="1"/>
      <c r="V123" s="1"/>
      <c r="W123" s="1"/>
      <c r="X123" s="1"/>
      <c r="Y123" s="1"/>
      <c r="Z123" s="1"/>
      <c r="AA123" s="1"/>
      <c r="AB123" s="1"/>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A123" s="1"/>
      <c r="BB123" s="1"/>
      <c r="BC123" s="1"/>
      <c r="BD123" s="1"/>
      <c r="BE123" s="1"/>
      <c r="BF123" s="1"/>
      <c r="BG123" s="1"/>
      <c r="BH123" s="1"/>
      <c r="BI123" s="1"/>
      <c r="BJ123" s="1"/>
      <c r="BK123" s="1"/>
      <c r="BL123" s="1"/>
      <c r="BM123" s="1"/>
      <c r="BN123" s="1"/>
      <c r="BO123" s="1"/>
      <c r="BP123" s="1"/>
      <c r="BQ123" s="1"/>
      <c r="BR123" s="1"/>
      <c r="BS123" s="1"/>
      <c r="BT123" s="1"/>
      <c r="BU123" s="1"/>
      <c r="BV123" s="1"/>
      <c r="BW123" s="1"/>
      <c r="BX123" s="1"/>
      <c r="BY123" s="1"/>
      <c r="BZ123" s="1"/>
      <c r="CA123" s="1"/>
      <c r="CB123" s="1"/>
      <c r="CC123" s="1"/>
      <c r="CD123" s="1"/>
      <c r="CE123" s="1"/>
      <c r="CF123" s="1"/>
      <c r="CG123" s="1"/>
      <c r="CH123" s="1"/>
      <c r="CI123" s="1"/>
      <c r="CJ123" s="1"/>
      <c r="CK123" s="1"/>
      <c r="CL123" s="1"/>
      <c r="CM123" s="1"/>
      <c r="CN123" s="1"/>
      <c r="CO123" s="1"/>
      <c r="CP123" s="1"/>
      <c r="CQ123" s="1"/>
      <c r="CR123" s="1"/>
      <c r="CS123" s="1"/>
      <c r="CT123" s="1"/>
      <c r="CU123" s="1"/>
      <c r="CV123" s="1"/>
      <c r="CW123" s="1"/>
      <c r="CX123" s="1"/>
      <c r="CY123" s="1"/>
      <c r="CZ123" s="1"/>
      <c r="DA123" s="1"/>
      <c r="DB123" s="1"/>
      <c r="DC123" s="1"/>
      <c r="DD123" s="1"/>
      <c r="DE123" s="1"/>
      <c r="DF123" s="1"/>
      <c r="DG123" s="1"/>
      <c r="DH123" s="1"/>
      <c r="DI123" s="1"/>
      <c r="DJ123" s="1"/>
      <c r="DK123" s="1"/>
      <c r="DL123" s="1"/>
      <c r="DM123" s="1"/>
      <c r="DN123" s="1"/>
      <c r="DO123" s="1"/>
      <c r="DP123" s="1"/>
      <c r="DQ123" s="1"/>
      <c r="DR123" s="1"/>
      <c r="DS123" s="1"/>
      <c r="DT123" s="1"/>
      <c r="DU123" s="1"/>
      <c r="DV123" s="1"/>
      <c r="DW123" s="1"/>
      <c r="DX123" s="1"/>
      <c r="DY123" s="1"/>
      <c r="DZ123" s="1"/>
      <c r="EA123" s="1"/>
      <c r="EB123" s="1"/>
      <c r="EC123" s="1"/>
      <c r="ED123" s="1"/>
      <c r="EE123" s="1"/>
      <c r="EF123" s="1"/>
      <c r="EG123" s="1"/>
      <c r="EH123" s="1"/>
      <c r="EI123" s="1"/>
      <c r="EJ123" s="1"/>
      <c r="EK123" s="1"/>
      <c r="EL123" s="1"/>
      <c r="EM123" s="1"/>
      <c r="EN123" s="1"/>
      <c r="EO123" s="1"/>
      <c r="EP123" s="1"/>
      <c r="EQ123" s="1"/>
      <c r="ER123" s="1"/>
      <c r="ES123" s="1"/>
      <c r="ET123" s="1"/>
      <c r="WZB123" s="1"/>
      <c r="WZC123" s="1"/>
      <c r="WZD123" s="1"/>
      <c r="WZE123" s="1"/>
      <c r="WZF123" s="1"/>
      <c r="WZG123" s="1"/>
      <c r="WZH123" s="1"/>
      <c r="WZI123" s="1"/>
      <c r="WZJ123" s="1"/>
      <c r="WZK123" s="1"/>
      <c r="WZL123" s="1"/>
      <c r="WZM123" s="1"/>
      <c r="WZN123" s="1"/>
      <c r="WZO123" s="1"/>
      <c r="WZP123" s="1"/>
      <c r="WZQ123" s="1"/>
      <c r="WZR123" s="1"/>
      <c r="WZS123" s="1"/>
      <c r="WZT123" s="1"/>
      <c r="WZU123" s="1"/>
      <c r="WZV123" s="1"/>
      <c r="WZW123" s="1"/>
      <c r="WZX123" s="1"/>
      <c r="WZY123" s="1"/>
      <c r="WZZ123" s="1"/>
      <c r="XAA123" s="1"/>
      <c r="XAB123" s="1"/>
      <c r="XAC123" s="1"/>
      <c r="XAD123" s="1"/>
      <c r="XAE123" s="1"/>
      <c r="XAF123" s="1"/>
      <c r="XAG123" s="1"/>
      <c r="XAH123" s="1"/>
      <c r="XAI123" s="1"/>
      <c r="XAJ123" s="1"/>
      <c r="XAK123" s="1"/>
      <c r="XAL123" s="1"/>
      <c r="XAM123" s="1"/>
      <c r="XAN123" s="1"/>
      <c r="XAO123" s="1"/>
      <c r="XAP123" s="1"/>
      <c r="XAQ123" s="1"/>
      <c r="XAR123" s="1"/>
      <c r="XAS123" s="1"/>
      <c r="XAT123" s="1"/>
      <c r="XAU123" s="1"/>
      <c r="XAV123" s="1"/>
      <c r="XAW123" s="1"/>
      <c r="XAX123" s="1"/>
      <c r="XAY123" s="1"/>
      <c r="XAZ123" s="1"/>
      <c r="XBA123" s="1"/>
      <c r="XBB123" s="1"/>
      <c r="XBC123" s="1"/>
      <c r="XBD123" s="1"/>
      <c r="XBE123" s="1"/>
      <c r="XBF123" s="1"/>
      <c r="XBG123" s="1"/>
      <c r="XBH123" s="1"/>
      <c r="XBI123" s="1"/>
      <c r="XBJ123" s="1"/>
      <c r="XBK123" s="1"/>
      <c r="XBL123" s="1"/>
      <c r="XBM123" s="1"/>
      <c r="XBN123" s="1"/>
      <c r="XBO123" s="1"/>
      <c r="XBP123" s="1"/>
      <c r="XBQ123" s="1"/>
      <c r="XBR123" s="1"/>
      <c r="XBS123" s="1"/>
      <c r="XBT123" s="1"/>
      <c r="XBU123" s="1"/>
      <c r="XBV123" s="1"/>
      <c r="XBW123" s="1"/>
      <c r="XBX123" s="1"/>
      <c r="XBY123" s="1"/>
      <c r="XBZ123" s="1"/>
      <c r="XCA123" s="1"/>
      <c r="XCB123" s="1"/>
      <c r="XCC123" s="1"/>
      <c r="XCD123" s="1"/>
      <c r="XCE123" s="1"/>
      <c r="XCF123" s="1"/>
      <c r="XCG123" s="1"/>
      <c r="XCH123" s="1"/>
      <c r="XCI123" s="1"/>
      <c r="XCJ123" s="1"/>
      <c r="XCK123" s="1"/>
      <c r="XCL123" s="1"/>
      <c r="XCM123" s="1"/>
      <c r="XCN123" s="1"/>
      <c r="XCO123" s="1"/>
      <c r="XCP123" s="1"/>
      <c r="XCQ123" s="1"/>
      <c r="XCR123" s="1"/>
      <c r="XCS123" s="1"/>
      <c r="XCT123" s="1"/>
      <c r="XCU123" s="1"/>
      <c r="XCV123" s="1"/>
      <c r="XCW123" s="1"/>
      <c r="XCX123" s="1"/>
      <c r="XCY123" s="1"/>
      <c r="XCZ123" s="1"/>
      <c r="XDA123" s="1"/>
      <c r="XDB123" s="1"/>
      <c r="XDC123" s="1"/>
      <c r="XDD123" s="1"/>
      <c r="XDE123" s="1"/>
      <c r="XDF123" s="1"/>
      <c r="XDG123" s="1"/>
      <c r="XDH123" s="1"/>
      <c r="XDI123" s="1"/>
      <c r="XDJ123" s="1"/>
      <c r="XDK123" s="1"/>
      <c r="XDL123" s="1"/>
      <c r="XDM123" s="1"/>
      <c r="XDN123" s="1"/>
      <c r="XDO123" s="1"/>
      <c r="XDP123" s="1"/>
      <c r="XDQ123" s="1"/>
      <c r="XDR123" s="1"/>
      <c r="XDS123" s="1"/>
      <c r="XDT123" s="1"/>
      <c r="XDU123" s="1"/>
      <c r="XDV123" s="1"/>
      <c r="XDW123" s="1"/>
      <c r="XDX123" s="1"/>
      <c r="XDY123" s="1"/>
      <c r="XDZ123" s="1"/>
      <c r="XEA123" s="1"/>
      <c r="XEB123" s="1"/>
      <c r="XEC123" s="1"/>
      <c r="XED123" s="1"/>
      <c r="XEE123" s="1"/>
      <c r="XEF123" s="1"/>
      <c r="XEG123" s="1"/>
      <c r="XEH123" s="1"/>
      <c r="XEI123" s="1"/>
      <c r="XEJ123" s="1"/>
      <c r="XEK123" s="1"/>
      <c r="XEL123" s="1"/>
      <c r="XEM123" s="1"/>
      <c r="XEN123" s="1"/>
      <c r="XEO123" s="1"/>
      <c r="XEP123" s="1"/>
      <c r="XEQ123" s="1"/>
      <c r="XER123" s="1"/>
      <c r="XES123" s="1"/>
      <c r="XET123" s="1"/>
      <c r="XEU123" s="1"/>
      <c r="XEV123" s="1"/>
      <c r="XEW123" s="1"/>
      <c r="XEX123" s="1"/>
      <c r="XEY123" s="1"/>
      <c r="XEZ123" s="1"/>
      <c r="XFA123" s="1"/>
      <c r="XFB123" s="1"/>
      <c r="XFC123" s="1"/>
    </row>
    <row r="124" spans="1:150 16226:16383" s="3" customFormat="1" ht="20.5" x14ac:dyDescent="0.35">
      <c r="A124" s="111" t="s">
        <v>374</v>
      </c>
      <c r="B124" s="112"/>
      <c r="C124" s="109" t="s">
        <v>97</v>
      </c>
      <c r="D124" s="110"/>
      <c r="E124" s="111">
        <f>COUNT(F202:F203)+COUNT(F211:F214)*3+COUNT(F220:F223)+COUNT(F229:F232)+COUNT(F236:F240,F242:F243)+COUNT(F245:F252)*28+COUNT(F254:F257,F260:F261)+COUNT(F263:F267,F269:F270)*5</f>
        <v>293</v>
      </c>
      <c r="F124" s="112"/>
      <c r="G124" s="111">
        <f>SUM(H202:H203)+SUM(H211:H214)*3+SUM(H220:H223)+SUM(H229:H232)+SUM(H236:H240,H242:H243)+SUM(H245:H252)*28+SUM(H254:H257,H260:H261)+SUM(H263:H267,H269:H270)*5</f>
        <v>294140.97779039992</v>
      </c>
      <c r="H124" s="112"/>
      <c r="I124" s="1" t="s">
        <v>379</v>
      </c>
      <c r="J124" s="1"/>
      <c r="K124" s="1"/>
      <c r="L124" s="1"/>
      <c r="M124" s="1"/>
      <c r="N124" s="1"/>
      <c r="O124" s="1"/>
      <c r="P124" s="1"/>
      <c r="Q124" s="1"/>
      <c r="R124" s="1"/>
      <c r="S124" s="1"/>
      <c r="T124" s="1"/>
      <c r="U124" s="1"/>
      <c r="V124" s="1"/>
      <c r="W124" s="1"/>
      <c r="X124" s="1"/>
      <c r="Y124" s="1"/>
      <c r="Z124" s="1"/>
      <c r="AA124" s="1"/>
      <c r="AB124" s="1"/>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A124" s="1"/>
      <c r="BB124" s="1"/>
      <c r="BC124" s="1"/>
      <c r="BD124" s="1"/>
      <c r="BE124" s="1"/>
      <c r="BF124" s="1"/>
      <c r="BG124" s="1"/>
      <c r="BH124" s="1"/>
      <c r="BI124" s="1"/>
      <c r="BJ124" s="1"/>
      <c r="BK124" s="1"/>
      <c r="BL124" s="1"/>
      <c r="BM124" s="1"/>
      <c r="BN124" s="1"/>
      <c r="BO124" s="1"/>
      <c r="BP124" s="1"/>
      <c r="BQ124" s="1"/>
      <c r="BR124" s="1"/>
      <c r="BS124" s="1"/>
      <c r="BT124" s="1"/>
      <c r="BU124" s="1"/>
      <c r="BV124" s="1"/>
      <c r="BW124" s="1"/>
      <c r="BX124" s="1"/>
      <c r="BY124" s="1"/>
      <c r="BZ124" s="1"/>
      <c r="CA124" s="1"/>
      <c r="CB124" s="1"/>
      <c r="CC124" s="1"/>
      <c r="CD124" s="1"/>
      <c r="CE124" s="1"/>
      <c r="CF124" s="1"/>
      <c r="CG124" s="1"/>
      <c r="CH124" s="1"/>
      <c r="CI124" s="1"/>
      <c r="CJ124" s="1"/>
      <c r="CK124" s="1"/>
      <c r="CL124" s="1"/>
      <c r="CM124" s="1"/>
      <c r="CN124" s="1"/>
      <c r="CO124" s="1"/>
      <c r="CP124" s="1"/>
      <c r="CQ124" s="1"/>
      <c r="CR124" s="1"/>
      <c r="CS124" s="1"/>
      <c r="CT124" s="1"/>
      <c r="CU124" s="1"/>
      <c r="CV124" s="1"/>
      <c r="CW124" s="1"/>
      <c r="CX124" s="1"/>
      <c r="CY124" s="1"/>
      <c r="CZ124" s="1"/>
      <c r="DA124" s="1"/>
      <c r="DB124" s="1"/>
      <c r="DC124" s="1"/>
      <c r="DD124" s="1"/>
      <c r="DE124" s="1"/>
      <c r="DF124" s="1"/>
      <c r="DG124" s="1"/>
      <c r="DH124" s="1"/>
      <c r="DI124" s="1"/>
      <c r="DJ124" s="1"/>
      <c r="DK124" s="1"/>
      <c r="DL124" s="1"/>
      <c r="DM124" s="1"/>
      <c r="DN124" s="1"/>
      <c r="DO124" s="1"/>
      <c r="DP124" s="1"/>
      <c r="DQ124" s="1"/>
      <c r="DR124" s="1"/>
      <c r="DS124" s="1"/>
      <c r="DT124" s="1"/>
      <c r="DU124" s="1"/>
      <c r="DV124" s="1"/>
      <c r="DW124" s="1"/>
      <c r="DX124" s="1"/>
      <c r="DY124" s="1"/>
      <c r="DZ124" s="1"/>
      <c r="EA124" s="1"/>
      <c r="EB124" s="1"/>
      <c r="EC124" s="1"/>
      <c r="ED124" s="1"/>
      <c r="EE124" s="1"/>
      <c r="EF124" s="1"/>
      <c r="EG124" s="1"/>
      <c r="EH124" s="1"/>
      <c r="EI124" s="1"/>
      <c r="EJ124" s="1"/>
      <c r="EK124" s="1"/>
      <c r="EL124" s="1"/>
      <c r="EM124" s="1"/>
      <c r="EN124" s="1"/>
      <c r="EO124" s="1"/>
      <c r="EP124" s="1"/>
      <c r="EQ124" s="1"/>
      <c r="ER124" s="1"/>
      <c r="ES124" s="1"/>
      <c r="ET124" s="1"/>
      <c r="WZB124" s="1"/>
      <c r="WZC124" s="1"/>
      <c r="WZD124" s="1"/>
      <c r="WZE124" s="1"/>
      <c r="WZF124" s="1"/>
      <c r="WZG124" s="1"/>
      <c r="WZH124" s="1"/>
      <c r="WZI124" s="1"/>
      <c r="WZJ124" s="1"/>
      <c r="WZK124" s="1"/>
      <c r="WZL124" s="1"/>
      <c r="WZM124" s="1"/>
      <c r="WZN124" s="1"/>
      <c r="WZO124" s="1"/>
      <c r="WZP124" s="1"/>
      <c r="WZQ124" s="1"/>
      <c r="WZR124" s="1"/>
      <c r="WZS124" s="1"/>
      <c r="WZT124" s="1"/>
      <c r="WZU124" s="1"/>
      <c r="WZV124" s="1"/>
      <c r="WZW124" s="1"/>
      <c r="WZX124" s="1"/>
      <c r="WZY124" s="1"/>
      <c r="WZZ124" s="1"/>
      <c r="XAA124" s="1"/>
      <c r="XAB124" s="1"/>
      <c r="XAC124" s="1"/>
      <c r="XAD124" s="1"/>
      <c r="XAE124" s="1"/>
      <c r="XAF124" s="1"/>
      <c r="XAG124" s="1"/>
      <c r="XAH124" s="1"/>
      <c r="XAI124" s="1"/>
      <c r="XAJ124" s="1"/>
      <c r="XAK124" s="1"/>
      <c r="XAL124" s="1"/>
      <c r="XAM124" s="1"/>
      <c r="XAN124" s="1"/>
      <c r="XAO124" s="1"/>
      <c r="XAP124" s="1"/>
      <c r="XAQ124" s="1"/>
      <c r="XAR124" s="1"/>
      <c r="XAS124" s="1"/>
      <c r="XAT124" s="1"/>
      <c r="XAU124" s="1"/>
      <c r="XAV124" s="1"/>
      <c r="XAW124" s="1"/>
      <c r="XAX124" s="1"/>
      <c r="XAY124" s="1"/>
      <c r="XAZ124" s="1"/>
      <c r="XBA124" s="1"/>
      <c r="XBB124" s="1"/>
      <c r="XBC124" s="1"/>
      <c r="XBD124" s="1"/>
      <c r="XBE124" s="1"/>
      <c r="XBF124" s="1"/>
      <c r="XBG124" s="1"/>
      <c r="XBH124" s="1"/>
      <c r="XBI124" s="1"/>
      <c r="XBJ124" s="1"/>
      <c r="XBK124" s="1"/>
      <c r="XBL124" s="1"/>
      <c r="XBM124" s="1"/>
      <c r="XBN124" s="1"/>
      <c r="XBO124" s="1"/>
      <c r="XBP124" s="1"/>
      <c r="XBQ124" s="1"/>
      <c r="XBR124" s="1"/>
      <c r="XBS124" s="1"/>
      <c r="XBT124" s="1"/>
      <c r="XBU124" s="1"/>
      <c r="XBV124" s="1"/>
      <c r="XBW124" s="1"/>
      <c r="XBX124" s="1"/>
      <c r="XBY124" s="1"/>
      <c r="XBZ124" s="1"/>
      <c r="XCA124" s="1"/>
      <c r="XCB124" s="1"/>
      <c r="XCC124" s="1"/>
      <c r="XCD124" s="1"/>
      <c r="XCE124" s="1"/>
      <c r="XCF124" s="1"/>
      <c r="XCG124" s="1"/>
      <c r="XCH124" s="1"/>
      <c r="XCI124" s="1"/>
      <c r="XCJ124" s="1"/>
      <c r="XCK124" s="1"/>
      <c r="XCL124" s="1"/>
      <c r="XCM124" s="1"/>
      <c r="XCN124" s="1"/>
      <c r="XCO124" s="1"/>
      <c r="XCP124" s="1"/>
      <c r="XCQ124" s="1"/>
      <c r="XCR124" s="1"/>
      <c r="XCS124" s="1"/>
      <c r="XCT124" s="1"/>
      <c r="XCU124" s="1"/>
      <c r="XCV124" s="1"/>
      <c r="XCW124" s="1"/>
      <c r="XCX124" s="1"/>
      <c r="XCY124" s="1"/>
      <c r="XCZ124" s="1"/>
      <c r="XDA124" s="1"/>
      <c r="XDB124" s="1"/>
      <c r="XDC124" s="1"/>
      <c r="XDD124" s="1"/>
      <c r="XDE124" s="1"/>
      <c r="XDF124" s="1"/>
      <c r="XDG124" s="1"/>
      <c r="XDH124" s="1"/>
      <c r="XDI124" s="1"/>
      <c r="XDJ124" s="1"/>
      <c r="XDK124" s="1"/>
      <c r="XDL124" s="1"/>
      <c r="XDM124" s="1"/>
      <c r="XDN124" s="1"/>
      <c r="XDO124" s="1"/>
      <c r="XDP124" s="1"/>
      <c r="XDQ124" s="1"/>
      <c r="XDR124" s="1"/>
      <c r="XDS124" s="1"/>
      <c r="XDT124" s="1"/>
      <c r="XDU124" s="1"/>
      <c r="XDV124" s="1"/>
      <c r="XDW124" s="1"/>
      <c r="XDX124" s="1"/>
      <c r="XDY124" s="1"/>
      <c r="XDZ124" s="1"/>
      <c r="XEA124" s="1"/>
      <c r="XEB124" s="1"/>
      <c r="XEC124" s="1"/>
      <c r="XED124" s="1"/>
      <c r="XEE124" s="1"/>
      <c r="XEF124" s="1"/>
      <c r="XEG124" s="1"/>
      <c r="XEH124" s="1"/>
      <c r="XEI124" s="1"/>
      <c r="XEJ124" s="1"/>
      <c r="XEK124" s="1"/>
      <c r="XEL124" s="1"/>
      <c r="XEM124" s="1"/>
      <c r="XEN124" s="1"/>
      <c r="XEO124" s="1"/>
      <c r="XEP124" s="1"/>
      <c r="XEQ124" s="1"/>
      <c r="XER124" s="1"/>
      <c r="XES124" s="1"/>
      <c r="XET124" s="1"/>
      <c r="XEU124" s="1"/>
      <c r="XEV124" s="1"/>
      <c r="XEW124" s="1"/>
      <c r="XEX124" s="1"/>
      <c r="XEY124" s="1"/>
      <c r="XEZ124" s="1"/>
      <c r="XFA124" s="1"/>
      <c r="XFB124" s="1"/>
      <c r="XFC124" s="1"/>
    </row>
    <row r="125" spans="1:150 16226:16383" s="3" customFormat="1" ht="20.5" x14ac:dyDescent="0.35">
      <c r="A125" s="111" t="s">
        <v>318</v>
      </c>
      <c r="B125" s="112"/>
      <c r="C125" s="109" t="s">
        <v>97</v>
      </c>
      <c r="D125" s="110"/>
      <c r="E125" s="111">
        <f>COUNT(F278:F279)*4+COUNT(F285:F286)+COUNT(F290,F294:F295)+COUNT(F297:F302)*24+COUNT(F304,F306:F309)*5+COUNT(F311,F313:F316)+COUNT(F318:F323)+COUNT(F332:F337)</f>
        <v>199</v>
      </c>
      <c r="F125" s="112"/>
      <c r="G125" s="111">
        <f>SUM(H278:H279)*4+SUM(H285:H286)+SUM(H290,H294:H295)+SUM(H297:H302)*24+SUM(H304,H306:H309)*5+SUM(H311,H313:H316)+SUM(H318:H323)+SUM(H332:H337)</f>
        <v>324050.77829280001</v>
      </c>
      <c r="H125" s="112"/>
      <c r="I125" s="1">
        <v>199</v>
      </c>
      <c r="J125" s="1" t="s">
        <v>375</v>
      </c>
      <c r="K125" s="1"/>
      <c r="L125" s="1"/>
      <c r="M125" s="1"/>
      <c r="N125" s="1"/>
      <c r="O125" s="1"/>
      <c r="P125" s="1"/>
      <c r="Q125" s="1"/>
      <c r="R125" s="1"/>
      <c r="S125" s="1"/>
      <c r="T125" s="1"/>
      <c r="U125" s="1"/>
      <c r="V125" s="1"/>
      <c r="W125" s="1"/>
      <c r="X125" s="1"/>
      <c r="Y125" s="1"/>
      <c r="Z125" s="1"/>
      <c r="AA125" s="1"/>
      <c r="AB125" s="1"/>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A125" s="1"/>
      <c r="BB125" s="1"/>
      <c r="BC125" s="1"/>
      <c r="BD125" s="1"/>
      <c r="BE125" s="1"/>
      <c r="BF125" s="1"/>
      <c r="BG125" s="1"/>
      <c r="BH125" s="1"/>
      <c r="BI125" s="1"/>
      <c r="BJ125" s="1"/>
      <c r="BK125" s="1"/>
      <c r="BL125" s="1"/>
      <c r="BM125" s="1"/>
      <c r="BN125" s="1"/>
      <c r="BO125" s="1"/>
      <c r="BP125" s="1"/>
      <c r="BQ125" s="1"/>
      <c r="BR125" s="1"/>
      <c r="BS125" s="1"/>
      <c r="BT125" s="1"/>
      <c r="BU125" s="1"/>
      <c r="BV125" s="1"/>
      <c r="BW125" s="1"/>
      <c r="BX125" s="1"/>
      <c r="BY125" s="1"/>
      <c r="BZ125" s="1"/>
      <c r="CA125" s="1"/>
      <c r="CB125" s="1"/>
      <c r="CC125" s="1"/>
      <c r="CD125" s="1"/>
      <c r="CE125" s="1"/>
      <c r="CF125" s="1"/>
      <c r="CG125" s="1"/>
      <c r="CH125" s="1"/>
      <c r="CI125" s="1"/>
      <c r="CJ125" s="1"/>
      <c r="CK125" s="1"/>
      <c r="CL125" s="1"/>
      <c r="CM125" s="1"/>
      <c r="CN125" s="1"/>
      <c r="CO125" s="1"/>
      <c r="CP125" s="1"/>
      <c r="CQ125" s="1"/>
      <c r="CR125" s="1"/>
      <c r="CS125" s="1"/>
      <c r="CT125" s="1"/>
      <c r="CU125" s="1"/>
      <c r="CV125" s="1"/>
      <c r="CW125" s="1"/>
      <c r="CX125" s="1"/>
      <c r="CY125" s="1"/>
      <c r="CZ125" s="1"/>
      <c r="DA125" s="1"/>
      <c r="DB125" s="1"/>
      <c r="DC125" s="1"/>
      <c r="DD125" s="1"/>
      <c r="DE125" s="1"/>
      <c r="DF125" s="1"/>
      <c r="DG125" s="1"/>
      <c r="DH125" s="1"/>
      <c r="DI125" s="1"/>
      <c r="DJ125" s="1"/>
      <c r="DK125" s="1"/>
      <c r="DL125" s="1"/>
      <c r="DM125" s="1"/>
      <c r="DN125" s="1"/>
      <c r="DO125" s="1"/>
      <c r="DP125" s="1"/>
      <c r="DQ125" s="1"/>
      <c r="DR125" s="1"/>
      <c r="DS125" s="1"/>
      <c r="DT125" s="1"/>
      <c r="DU125" s="1"/>
      <c r="DV125" s="1"/>
      <c r="DW125" s="1"/>
      <c r="DX125" s="1"/>
      <c r="DY125" s="1"/>
      <c r="DZ125" s="1"/>
      <c r="EA125" s="1"/>
      <c r="EB125" s="1"/>
      <c r="EC125" s="1"/>
      <c r="ED125" s="1"/>
      <c r="EE125" s="1"/>
      <c r="EF125" s="1"/>
      <c r="EG125" s="1"/>
      <c r="EH125" s="1"/>
      <c r="EI125" s="1"/>
      <c r="EJ125" s="1"/>
      <c r="EK125" s="1"/>
      <c r="EL125" s="1"/>
      <c r="EM125" s="1"/>
      <c r="EN125" s="1"/>
      <c r="EO125" s="1"/>
      <c r="EP125" s="1"/>
      <c r="EQ125" s="1"/>
      <c r="ER125" s="1"/>
      <c r="ES125" s="1"/>
      <c r="ET125" s="1"/>
      <c r="WZB125" s="1"/>
      <c r="WZC125" s="1"/>
      <c r="WZD125" s="1"/>
      <c r="WZE125" s="1"/>
      <c r="WZF125" s="1"/>
      <c r="WZG125" s="1"/>
      <c r="WZH125" s="1"/>
      <c r="WZI125" s="1"/>
      <c r="WZJ125" s="1"/>
      <c r="WZK125" s="1"/>
      <c r="WZL125" s="1"/>
      <c r="WZM125" s="1"/>
      <c r="WZN125" s="1"/>
      <c r="WZO125" s="1"/>
      <c r="WZP125" s="1"/>
      <c r="WZQ125" s="1"/>
      <c r="WZR125" s="1"/>
      <c r="WZS125" s="1"/>
      <c r="WZT125" s="1"/>
      <c r="WZU125" s="1"/>
      <c r="WZV125" s="1"/>
      <c r="WZW125" s="1"/>
      <c r="WZX125" s="1"/>
      <c r="WZY125" s="1"/>
      <c r="WZZ125" s="1"/>
      <c r="XAA125" s="1"/>
      <c r="XAB125" s="1"/>
      <c r="XAC125" s="1"/>
      <c r="XAD125" s="1"/>
      <c r="XAE125" s="1"/>
      <c r="XAF125" s="1"/>
      <c r="XAG125" s="1"/>
      <c r="XAH125" s="1"/>
      <c r="XAI125" s="1"/>
      <c r="XAJ125" s="1"/>
      <c r="XAK125" s="1"/>
      <c r="XAL125" s="1"/>
      <c r="XAM125" s="1"/>
      <c r="XAN125" s="1"/>
      <c r="XAO125" s="1"/>
      <c r="XAP125" s="1"/>
      <c r="XAQ125" s="1"/>
      <c r="XAR125" s="1"/>
      <c r="XAS125" s="1"/>
      <c r="XAT125" s="1"/>
      <c r="XAU125" s="1"/>
      <c r="XAV125" s="1"/>
      <c r="XAW125" s="1"/>
      <c r="XAX125" s="1"/>
      <c r="XAY125" s="1"/>
      <c r="XAZ125" s="1"/>
      <c r="XBA125" s="1"/>
      <c r="XBB125" s="1"/>
      <c r="XBC125" s="1"/>
      <c r="XBD125" s="1"/>
      <c r="XBE125" s="1"/>
      <c r="XBF125" s="1"/>
      <c r="XBG125" s="1"/>
      <c r="XBH125" s="1"/>
      <c r="XBI125" s="1"/>
      <c r="XBJ125" s="1"/>
      <c r="XBK125" s="1"/>
      <c r="XBL125" s="1"/>
      <c r="XBM125" s="1"/>
      <c r="XBN125" s="1"/>
      <c r="XBO125" s="1"/>
      <c r="XBP125" s="1"/>
      <c r="XBQ125" s="1"/>
      <c r="XBR125" s="1"/>
      <c r="XBS125" s="1"/>
      <c r="XBT125" s="1"/>
      <c r="XBU125" s="1"/>
      <c r="XBV125" s="1"/>
      <c r="XBW125" s="1"/>
      <c r="XBX125" s="1"/>
      <c r="XBY125" s="1"/>
      <c r="XBZ125" s="1"/>
      <c r="XCA125" s="1"/>
      <c r="XCB125" s="1"/>
      <c r="XCC125" s="1"/>
      <c r="XCD125" s="1"/>
      <c r="XCE125" s="1"/>
      <c r="XCF125" s="1"/>
      <c r="XCG125" s="1"/>
      <c r="XCH125" s="1"/>
      <c r="XCI125" s="1"/>
      <c r="XCJ125" s="1"/>
      <c r="XCK125" s="1"/>
      <c r="XCL125" s="1"/>
      <c r="XCM125" s="1"/>
      <c r="XCN125" s="1"/>
      <c r="XCO125" s="1"/>
      <c r="XCP125" s="1"/>
      <c r="XCQ125" s="1"/>
      <c r="XCR125" s="1"/>
      <c r="XCS125" s="1"/>
      <c r="XCT125" s="1"/>
      <c r="XCU125" s="1"/>
      <c r="XCV125" s="1"/>
      <c r="XCW125" s="1"/>
      <c r="XCX125" s="1"/>
      <c r="XCY125" s="1"/>
      <c r="XCZ125" s="1"/>
      <c r="XDA125" s="1"/>
      <c r="XDB125" s="1"/>
      <c r="XDC125" s="1"/>
      <c r="XDD125" s="1"/>
      <c r="XDE125" s="1"/>
      <c r="XDF125" s="1"/>
      <c r="XDG125" s="1"/>
      <c r="XDH125" s="1"/>
      <c r="XDI125" s="1"/>
      <c r="XDJ125" s="1"/>
      <c r="XDK125" s="1"/>
      <c r="XDL125" s="1"/>
      <c r="XDM125" s="1"/>
      <c r="XDN125" s="1"/>
      <c r="XDO125" s="1"/>
      <c r="XDP125" s="1"/>
      <c r="XDQ125" s="1"/>
      <c r="XDR125" s="1"/>
      <c r="XDS125" s="1"/>
      <c r="XDT125" s="1"/>
      <c r="XDU125" s="1"/>
      <c r="XDV125" s="1"/>
      <c r="XDW125" s="1"/>
      <c r="XDX125" s="1"/>
      <c r="XDY125" s="1"/>
      <c r="XDZ125" s="1"/>
      <c r="XEA125" s="1"/>
      <c r="XEB125" s="1"/>
      <c r="XEC125" s="1"/>
      <c r="XED125" s="1"/>
      <c r="XEE125" s="1"/>
      <c r="XEF125" s="1"/>
      <c r="XEG125" s="1"/>
      <c r="XEH125" s="1"/>
      <c r="XEI125" s="1"/>
      <c r="XEJ125" s="1"/>
      <c r="XEK125" s="1"/>
      <c r="XEL125" s="1"/>
      <c r="XEM125" s="1"/>
      <c r="XEN125" s="1"/>
      <c r="XEO125" s="1"/>
      <c r="XEP125" s="1"/>
      <c r="XEQ125" s="1"/>
      <c r="XER125" s="1"/>
      <c r="XES125" s="1"/>
      <c r="XET125" s="1"/>
      <c r="XEU125" s="1"/>
      <c r="XEV125" s="1"/>
      <c r="XEW125" s="1"/>
      <c r="XEX125" s="1"/>
      <c r="XEY125" s="1"/>
      <c r="XEZ125" s="1"/>
      <c r="XFA125" s="1"/>
      <c r="XFB125" s="1"/>
      <c r="XFC125" s="1"/>
    </row>
    <row r="126" spans="1:150 16226:16383" s="3" customFormat="1" ht="20.5" x14ac:dyDescent="0.35">
      <c r="A126" s="109" t="s">
        <v>154</v>
      </c>
      <c r="B126" s="110"/>
      <c r="C126" s="109" t="s">
        <v>97</v>
      </c>
      <c r="D126" s="110"/>
      <c r="E126" s="109">
        <f>E123+E124+E125</f>
        <v>793</v>
      </c>
      <c r="F126" s="110"/>
      <c r="G126" s="109">
        <f>G123+G124+G125</f>
        <v>897454.53286319994</v>
      </c>
      <c r="H126" s="110"/>
      <c r="I126" s="1"/>
      <c r="J126" s="1"/>
      <c r="K126" s="1"/>
      <c r="L126" s="1"/>
      <c r="M126" s="1"/>
      <c r="N126" s="1"/>
      <c r="O126" s="1"/>
      <c r="P126" s="1"/>
      <c r="Q126" s="1"/>
      <c r="R126" s="1"/>
      <c r="S126" s="1"/>
      <c r="T126" s="1"/>
      <c r="U126" s="1"/>
      <c r="V126" s="1"/>
      <c r="W126" s="1"/>
      <c r="X126" s="1"/>
      <c r="Y126" s="1"/>
      <c r="Z126" s="1"/>
      <c r="AA126" s="1"/>
      <c r="AB126" s="1"/>
      <c r="AC126" s="1"/>
      <c r="AD126" s="1"/>
      <c r="AE126" s="1"/>
      <c r="AF126" s="1"/>
      <c r="AG126" s="1"/>
      <c r="AH126" s="1"/>
      <c r="AI126" s="1"/>
      <c r="AJ126" s="1"/>
      <c r="AK126" s="1"/>
      <c r="AL126" s="1"/>
      <c r="AM126" s="1"/>
      <c r="AN126" s="1"/>
      <c r="AO126" s="1"/>
      <c r="AP126" s="1"/>
      <c r="AQ126" s="1"/>
      <c r="AR126" s="1"/>
      <c r="AS126" s="1"/>
      <c r="AT126" s="1"/>
      <c r="AU126" s="1"/>
      <c r="AV126" s="1"/>
      <c r="AW126" s="1"/>
      <c r="AX126" s="1"/>
      <c r="AY126" s="1"/>
      <c r="AZ126" s="1"/>
      <c r="BA126" s="1"/>
      <c r="BB126" s="1"/>
      <c r="BC126" s="1"/>
      <c r="BD126" s="1"/>
      <c r="BE126" s="1"/>
      <c r="BF126" s="1"/>
      <c r="BG126" s="1"/>
      <c r="BH126" s="1"/>
      <c r="BI126" s="1"/>
      <c r="BJ126" s="1"/>
      <c r="BK126" s="1"/>
      <c r="BL126" s="1"/>
      <c r="BM126" s="1"/>
      <c r="BN126" s="1"/>
      <c r="BO126" s="1"/>
      <c r="BP126" s="1"/>
      <c r="BQ126" s="1"/>
      <c r="BR126" s="1"/>
      <c r="BS126" s="1"/>
      <c r="BT126" s="1"/>
      <c r="BU126" s="1"/>
      <c r="BV126" s="1"/>
      <c r="BW126" s="1"/>
      <c r="BX126" s="1"/>
      <c r="BY126" s="1"/>
      <c r="BZ126" s="1"/>
      <c r="CA126" s="1"/>
      <c r="CB126" s="1"/>
      <c r="CC126" s="1"/>
      <c r="CD126" s="1"/>
      <c r="CE126" s="1"/>
      <c r="CF126" s="1"/>
      <c r="CG126" s="1"/>
      <c r="CH126" s="1"/>
      <c r="CI126" s="1"/>
      <c r="CJ126" s="1"/>
      <c r="CK126" s="1"/>
      <c r="CL126" s="1"/>
      <c r="CM126" s="1"/>
      <c r="CN126" s="1"/>
      <c r="CO126" s="1"/>
      <c r="CP126" s="1"/>
      <c r="CQ126" s="1"/>
      <c r="CR126" s="1"/>
      <c r="CS126" s="1"/>
      <c r="CT126" s="1"/>
      <c r="CU126" s="1"/>
      <c r="CV126" s="1"/>
      <c r="CW126" s="1"/>
      <c r="CX126" s="1"/>
      <c r="CY126" s="1"/>
      <c r="CZ126" s="1"/>
      <c r="DA126" s="1"/>
      <c r="DB126" s="1"/>
      <c r="DC126" s="1"/>
      <c r="DD126" s="1"/>
      <c r="DE126" s="1"/>
      <c r="DF126" s="1"/>
      <c r="DG126" s="1"/>
      <c r="DH126" s="1"/>
      <c r="DI126" s="1"/>
      <c r="DJ126" s="1"/>
      <c r="DK126" s="1"/>
      <c r="DL126" s="1"/>
      <c r="DM126" s="1"/>
      <c r="DN126" s="1"/>
      <c r="DO126" s="1"/>
      <c r="DP126" s="1"/>
      <c r="DQ126" s="1"/>
      <c r="DR126" s="1"/>
      <c r="DS126" s="1"/>
      <c r="DT126" s="1"/>
      <c r="DU126" s="1"/>
      <c r="DV126" s="1"/>
      <c r="DW126" s="1"/>
      <c r="DX126" s="1"/>
      <c r="DY126" s="1"/>
      <c r="DZ126" s="1"/>
      <c r="EA126" s="1"/>
      <c r="EB126" s="1"/>
      <c r="EC126" s="1"/>
      <c r="ED126" s="1"/>
      <c r="EE126" s="1"/>
      <c r="EF126" s="1"/>
      <c r="EG126" s="1"/>
      <c r="EH126" s="1"/>
      <c r="EI126" s="1"/>
      <c r="EJ126" s="1"/>
      <c r="EK126" s="1"/>
      <c r="EL126" s="1"/>
      <c r="EM126" s="1"/>
      <c r="EN126" s="1"/>
      <c r="EO126" s="1"/>
      <c r="EP126" s="1"/>
      <c r="EQ126" s="1"/>
      <c r="ER126" s="1"/>
      <c r="ES126" s="1"/>
      <c r="ET126" s="1"/>
      <c r="WZB126" s="1"/>
      <c r="WZC126" s="1"/>
      <c r="WZD126" s="1"/>
      <c r="WZE126" s="1"/>
      <c r="WZF126" s="1"/>
      <c r="WZG126" s="1"/>
      <c r="WZH126" s="1"/>
      <c r="WZI126" s="1"/>
      <c r="WZJ126" s="1"/>
      <c r="WZK126" s="1"/>
      <c r="WZL126" s="1"/>
      <c r="WZM126" s="1"/>
      <c r="WZN126" s="1"/>
      <c r="WZO126" s="1"/>
      <c r="WZP126" s="1"/>
      <c r="WZQ126" s="1"/>
      <c r="WZR126" s="1"/>
      <c r="WZS126" s="1"/>
      <c r="WZT126" s="1"/>
      <c r="WZU126" s="1"/>
      <c r="WZV126" s="1"/>
      <c r="WZW126" s="1"/>
      <c r="WZX126" s="1"/>
      <c r="WZY126" s="1"/>
      <c r="WZZ126" s="1"/>
      <c r="XAA126" s="1"/>
      <c r="XAB126" s="1"/>
      <c r="XAC126" s="1"/>
      <c r="XAD126" s="1"/>
      <c r="XAE126" s="1"/>
      <c r="XAF126" s="1"/>
      <c r="XAG126" s="1"/>
      <c r="XAH126" s="1"/>
      <c r="XAI126" s="1"/>
      <c r="XAJ126" s="1"/>
      <c r="XAK126" s="1"/>
      <c r="XAL126" s="1"/>
      <c r="XAM126" s="1"/>
      <c r="XAN126" s="1"/>
      <c r="XAO126" s="1"/>
      <c r="XAP126" s="1"/>
      <c r="XAQ126" s="1"/>
      <c r="XAR126" s="1"/>
      <c r="XAS126" s="1"/>
      <c r="XAT126" s="1"/>
      <c r="XAU126" s="1"/>
      <c r="XAV126" s="1"/>
      <c r="XAW126" s="1"/>
      <c r="XAX126" s="1"/>
      <c r="XAY126" s="1"/>
      <c r="XAZ126" s="1"/>
      <c r="XBA126" s="1"/>
      <c r="XBB126" s="1"/>
      <c r="XBC126" s="1"/>
      <c r="XBD126" s="1"/>
      <c r="XBE126" s="1"/>
      <c r="XBF126" s="1"/>
      <c r="XBG126" s="1"/>
      <c r="XBH126" s="1"/>
      <c r="XBI126" s="1"/>
      <c r="XBJ126" s="1"/>
      <c r="XBK126" s="1"/>
      <c r="XBL126" s="1"/>
      <c r="XBM126" s="1"/>
      <c r="XBN126" s="1"/>
      <c r="XBO126" s="1"/>
      <c r="XBP126" s="1"/>
      <c r="XBQ126" s="1"/>
      <c r="XBR126" s="1"/>
      <c r="XBS126" s="1"/>
      <c r="XBT126" s="1"/>
      <c r="XBU126" s="1"/>
      <c r="XBV126" s="1"/>
      <c r="XBW126" s="1"/>
      <c r="XBX126" s="1"/>
      <c r="XBY126" s="1"/>
      <c r="XBZ126" s="1"/>
      <c r="XCA126" s="1"/>
      <c r="XCB126" s="1"/>
      <c r="XCC126" s="1"/>
      <c r="XCD126" s="1"/>
      <c r="XCE126" s="1"/>
      <c r="XCF126" s="1"/>
      <c r="XCG126" s="1"/>
      <c r="XCH126" s="1"/>
      <c r="XCI126" s="1"/>
      <c r="XCJ126" s="1"/>
      <c r="XCK126" s="1"/>
      <c r="XCL126" s="1"/>
      <c r="XCM126" s="1"/>
      <c r="XCN126" s="1"/>
      <c r="XCO126" s="1"/>
      <c r="XCP126" s="1"/>
      <c r="XCQ126" s="1"/>
      <c r="XCR126" s="1"/>
      <c r="XCS126" s="1"/>
      <c r="XCT126" s="1"/>
      <c r="XCU126" s="1"/>
      <c r="XCV126" s="1"/>
      <c r="XCW126" s="1"/>
      <c r="XCX126" s="1"/>
      <c r="XCY126" s="1"/>
      <c r="XCZ126" s="1"/>
      <c r="XDA126" s="1"/>
      <c r="XDB126" s="1"/>
      <c r="XDC126" s="1"/>
      <c r="XDD126" s="1"/>
      <c r="XDE126" s="1"/>
      <c r="XDF126" s="1"/>
      <c r="XDG126" s="1"/>
      <c r="XDH126" s="1"/>
      <c r="XDI126" s="1"/>
      <c r="XDJ126" s="1"/>
      <c r="XDK126" s="1"/>
      <c r="XDL126" s="1"/>
      <c r="XDM126" s="1"/>
      <c r="XDN126" s="1"/>
      <c r="XDO126" s="1"/>
      <c r="XDP126" s="1"/>
      <c r="XDQ126" s="1"/>
      <c r="XDR126" s="1"/>
      <c r="XDS126" s="1"/>
      <c r="XDT126" s="1"/>
      <c r="XDU126" s="1"/>
      <c r="XDV126" s="1"/>
      <c r="XDW126" s="1"/>
      <c r="XDX126" s="1"/>
      <c r="XDY126" s="1"/>
      <c r="XDZ126" s="1"/>
      <c r="XEA126" s="1"/>
      <c r="XEB126" s="1"/>
      <c r="XEC126" s="1"/>
      <c r="XED126" s="1"/>
      <c r="XEE126" s="1"/>
      <c r="XEF126" s="1"/>
      <c r="XEG126" s="1"/>
      <c r="XEH126" s="1"/>
      <c r="XEI126" s="1"/>
      <c r="XEJ126" s="1"/>
      <c r="XEK126" s="1"/>
      <c r="XEL126" s="1"/>
      <c r="XEM126" s="1"/>
      <c r="XEN126" s="1"/>
      <c r="XEO126" s="1"/>
      <c r="XEP126" s="1"/>
      <c r="XEQ126" s="1"/>
      <c r="XER126" s="1"/>
      <c r="XES126" s="1"/>
      <c r="XET126" s="1"/>
      <c r="XEU126" s="1"/>
      <c r="XEV126" s="1"/>
      <c r="XEW126" s="1"/>
      <c r="XEX126" s="1"/>
      <c r="XEY126" s="1"/>
      <c r="XEZ126" s="1"/>
      <c r="XFA126" s="1"/>
      <c r="XFB126" s="1"/>
      <c r="XFC126" s="1"/>
    </row>
    <row r="127" spans="1:150 16226:16383" s="3" customFormat="1" ht="20.5" hidden="1" x14ac:dyDescent="0.35">
      <c r="A127" s="109" t="s">
        <v>244</v>
      </c>
      <c r="B127" s="110"/>
      <c r="C127" s="109" t="s">
        <v>97</v>
      </c>
      <c r="D127" s="110"/>
      <c r="E127" s="109">
        <f>SUM(F120,F126)</f>
        <v>0</v>
      </c>
      <c r="F127" s="110"/>
      <c r="G127" s="109">
        <f>SUM(H120,H126)</f>
        <v>0</v>
      </c>
      <c r="H127" s="110"/>
      <c r="I127" s="1"/>
      <c r="J127" s="1"/>
      <c r="K127" s="1"/>
      <c r="L127" s="1"/>
      <c r="M127" s="1"/>
      <c r="N127" s="1"/>
      <c r="O127" s="1"/>
      <c r="P127" s="1"/>
      <c r="Q127" s="1"/>
      <c r="R127" s="1"/>
      <c r="S127" s="1"/>
      <c r="T127" s="1"/>
      <c r="U127" s="1"/>
      <c r="V127" s="1"/>
      <c r="W127" s="1"/>
      <c r="X127" s="1"/>
      <c r="Y127" s="1"/>
      <c r="Z127" s="1"/>
      <c r="AA127" s="1"/>
      <c r="AB127" s="1"/>
      <c r="AC127" s="1"/>
      <c r="AD127" s="1"/>
      <c r="AE127" s="1"/>
      <c r="AF127" s="1"/>
      <c r="AG127" s="1"/>
      <c r="AH127" s="1"/>
      <c r="AI127" s="1"/>
      <c r="AJ127" s="1"/>
      <c r="AK127" s="1"/>
      <c r="AL127" s="1"/>
      <c r="AM127" s="1"/>
      <c r="AN127" s="1"/>
      <c r="AO127" s="1"/>
      <c r="AP127" s="1"/>
      <c r="AQ127" s="1"/>
      <c r="AR127" s="1"/>
      <c r="AS127" s="1"/>
      <c r="AT127" s="1"/>
      <c r="AU127" s="1"/>
      <c r="AV127" s="1"/>
      <c r="AW127" s="1"/>
      <c r="AX127" s="1"/>
      <c r="AY127" s="1"/>
      <c r="AZ127" s="1"/>
      <c r="BA127" s="1"/>
      <c r="BB127" s="1"/>
      <c r="BC127" s="1"/>
      <c r="BD127" s="1"/>
      <c r="BE127" s="1"/>
      <c r="BF127" s="1"/>
      <c r="BG127" s="1"/>
      <c r="BH127" s="1"/>
      <c r="BI127" s="1"/>
      <c r="BJ127" s="1"/>
      <c r="BK127" s="1"/>
      <c r="BL127" s="1"/>
      <c r="BM127" s="1"/>
      <c r="BN127" s="1"/>
      <c r="BO127" s="1"/>
      <c r="BP127" s="1"/>
      <c r="BQ127" s="1"/>
      <c r="BR127" s="1"/>
      <c r="BS127" s="1"/>
      <c r="BT127" s="1"/>
      <c r="BU127" s="1"/>
      <c r="BV127" s="1"/>
      <c r="BW127" s="1"/>
      <c r="BX127" s="1"/>
      <c r="BY127" s="1"/>
      <c r="BZ127" s="1"/>
      <c r="CA127" s="1"/>
      <c r="CB127" s="1"/>
      <c r="CC127" s="1"/>
      <c r="CD127" s="1"/>
      <c r="CE127" s="1"/>
      <c r="CF127" s="1"/>
      <c r="CG127" s="1"/>
      <c r="CH127" s="1"/>
      <c r="CI127" s="1"/>
      <c r="CJ127" s="1"/>
      <c r="CK127" s="1"/>
      <c r="CL127" s="1"/>
      <c r="CM127" s="1"/>
      <c r="CN127" s="1"/>
      <c r="CO127" s="1"/>
      <c r="CP127" s="1"/>
      <c r="CQ127" s="1"/>
      <c r="CR127" s="1"/>
      <c r="CS127" s="1"/>
      <c r="CT127" s="1"/>
      <c r="CU127" s="1"/>
      <c r="CV127" s="1"/>
      <c r="CW127" s="1"/>
      <c r="CX127" s="1"/>
      <c r="CY127" s="1"/>
      <c r="CZ127" s="1"/>
      <c r="DA127" s="1"/>
      <c r="DB127" s="1"/>
      <c r="DC127" s="1"/>
      <c r="DD127" s="1"/>
      <c r="DE127" s="1"/>
      <c r="DF127" s="1"/>
      <c r="DG127" s="1"/>
      <c r="DH127" s="1"/>
      <c r="DI127" s="1"/>
      <c r="DJ127" s="1"/>
      <c r="DK127" s="1"/>
      <c r="DL127" s="1"/>
      <c r="DM127" s="1"/>
      <c r="DN127" s="1"/>
      <c r="DO127" s="1"/>
      <c r="DP127" s="1"/>
      <c r="DQ127" s="1"/>
      <c r="DR127" s="1"/>
      <c r="DS127" s="1"/>
      <c r="DT127" s="1"/>
      <c r="DU127" s="1"/>
      <c r="DV127" s="1"/>
      <c r="DW127" s="1"/>
      <c r="DX127" s="1"/>
      <c r="DY127" s="1"/>
      <c r="DZ127" s="1"/>
      <c r="EA127" s="1"/>
      <c r="EB127" s="1"/>
      <c r="EC127" s="1"/>
      <c r="ED127" s="1"/>
      <c r="EE127" s="1"/>
      <c r="EF127" s="1"/>
      <c r="EG127" s="1"/>
      <c r="EH127" s="1"/>
      <c r="EI127" s="1"/>
      <c r="EJ127" s="1"/>
      <c r="EK127" s="1"/>
      <c r="EL127" s="1"/>
      <c r="EM127" s="1"/>
      <c r="EN127" s="1"/>
      <c r="EO127" s="1"/>
      <c r="EP127" s="1"/>
      <c r="EQ127" s="1"/>
      <c r="ER127" s="1"/>
      <c r="ES127" s="1"/>
      <c r="ET127" s="1"/>
      <c r="WZB127" s="1"/>
      <c r="WZC127" s="1"/>
      <c r="WZD127" s="1"/>
      <c r="WZE127" s="1"/>
      <c r="WZF127" s="1"/>
      <c r="WZG127" s="1"/>
      <c r="WZH127" s="1"/>
      <c r="WZI127" s="1"/>
      <c r="WZJ127" s="1"/>
      <c r="WZK127" s="1"/>
      <c r="WZL127" s="1"/>
      <c r="WZM127" s="1"/>
      <c r="WZN127" s="1"/>
      <c r="WZO127" s="1"/>
      <c r="WZP127" s="1"/>
      <c r="WZQ127" s="1"/>
      <c r="WZR127" s="1"/>
      <c r="WZS127" s="1"/>
      <c r="WZT127" s="1"/>
      <c r="WZU127" s="1"/>
      <c r="WZV127" s="1"/>
      <c r="WZW127" s="1"/>
      <c r="WZX127" s="1"/>
      <c r="WZY127" s="1"/>
      <c r="WZZ127" s="1"/>
      <c r="XAA127" s="1"/>
      <c r="XAB127" s="1"/>
      <c r="XAC127" s="1"/>
      <c r="XAD127" s="1"/>
      <c r="XAE127" s="1"/>
      <c r="XAF127" s="1"/>
      <c r="XAG127" s="1"/>
      <c r="XAH127" s="1"/>
      <c r="XAI127" s="1"/>
      <c r="XAJ127" s="1"/>
      <c r="XAK127" s="1"/>
      <c r="XAL127" s="1"/>
      <c r="XAM127" s="1"/>
      <c r="XAN127" s="1"/>
      <c r="XAO127" s="1"/>
      <c r="XAP127" s="1"/>
      <c r="XAQ127" s="1"/>
      <c r="XAR127" s="1"/>
      <c r="XAS127" s="1"/>
      <c r="XAT127" s="1"/>
      <c r="XAU127" s="1"/>
      <c r="XAV127" s="1"/>
      <c r="XAW127" s="1"/>
      <c r="XAX127" s="1"/>
      <c r="XAY127" s="1"/>
      <c r="XAZ127" s="1"/>
      <c r="XBA127" s="1"/>
      <c r="XBB127" s="1"/>
      <c r="XBC127" s="1"/>
      <c r="XBD127" s="1"/>
      <c r="XBE127" s="1"/>
      <c r="XBF127" s="1"/>
      <c r="XBG127" s="1"/>
      <c r="XBH127" s="1"/>
      <c r="XBI127" s="1"/>
      <c r="XBJ127" s="1"/>
      <c r="XBK127" s="1"/>
      <c r="XBL127" s="1"/>
      <c r="XBM127" s="1"/>
      <c r="XBN127" s="1"/>
      <c r="XBO127" s="1"/>
      <c r="XBP127" s="1"/>
      <c r="XBQ127" s="1"/>
      <c r="XBR127" s="1"/>
      <c r="XBS127" s="1"/>
      <c r="XBT127" s="1"/>
      <c r="XBU127" s="1"/>
      <c r="XBV127" s="1"/>
      <c r="XBW127" s="1"/>
      <c r="XBX127" s="1"/>
      <c r="XBY127" s="1"/>
      <c r="XBZ127" s="1"/>
      <c r="XCA127" s="1"/>
      <c r="XCB127" s="1"/>
      <c r="XCC127" s="1"/>
      <c r="XCD127" s="1"/>
      <c r="XCE127" s="1"/>
      <c r="XCF127" s="1"/>
      <c r="XCG127" s="1"/>
      <c r="XCH127" s="1"/>
      <c r="XCI127" s="1"/>
      <c r="XCJ127" s="1"/>
      <c r="XCK127" s="1"/>
      <c r="XCL127" s="1"/>
      <c r="XCM127" s="1"/>
      <c r="XCN127" s="1"/>
      <c r="XCO127" s="1"/>
      <c r="XCP127" s="1"/>
      <c r="XCQ127" s="1"/>
      <c r="XCR127" s="1"/>
      <c r="XCS127" s="1"/>
      <c r="XCT127" s="1"/>
      <c r="XCU127" s="1"/>
      <c r="XCV127" s="1"/>
      <c r="XCW127" s="1"/>
      <c r="XCX127" s="1"/>
      <c r="XCY127" s="1"/>
      <c r="XCZ127" s="1"/>
      <c r="XDA127" s="1"/>
      <c r="XDB127" s="1"/>
      <c r="XDC127" s="1"/>
      <c r="XDD127" s="1"/>
      <c r="XDE127" s="1"/>
      <c r="XDF127" s="1"/>
      <c r="XDG127" s="1"/>
      <c r="XDH127" s="1"/>
      <c r="XDI127" s="1"/>
      <c r="XDJ127" s="1"/>
      <c r="XDK127" s="1"/>
      <c r="XDL127" s="1"/>
      <c r="XDM127" s="1"/>
      <c r="XDN127" s="1"/>
      <c r="XDO127" s="1"/>
      <c r="XDP127" s="1"/>
      <c r="XDQ127" s="1"/>
      <c r="XDR127" s="1"/>
      <c r="XDS127" s="1"/>
      <c r="XDT127" s="1"/>
      <c r="XDU127" s="1"/>
      <c r="XDV127" s="1"/>
      <c r="XDW127" s="1"/>
      <c r="XDX127" s="1"/>
      <c r="XDY127" s="1"/>
      <c r="XDZ127" s="1"/>
      <c r="XEA127" s="1"/>
      <c r="XEB127" s="1"/>
      <c r="XEC127" s="1"/>
      <c r="XED127" s="1"/>
      <c r="XEE127" s="1"/>
      <c r="XEF127" s="1"/>
      <c r="XEG127" s="1"/>
      <c r="XEH127" s="1"/>
      <c r="XEI127" s="1"/>
      <c r="XEJ127" s="1"/>
      <c r="XEK127" s="1"/>
      <c r="XEL127" s="1"/>
      <c r="XEM127" s="1"/>
      <c r="XEN127" s="1"/>
      <c r="XEO127" s="1"/>
      <c r="XEP127" s="1"/>
      <c r="XEQ127" s="1"/>
      <c r="XER127" s="1"/>
      <c r="XES127" s="1"/>
      <c r="XET127" s="1"/>
      <c r="XEU127" s="1"/>
      <c r="XEV127" s="1"/>
      <c r="XEW127" s="1"/>
      <c r="XEX127" s="1"/>
      <c r="XEY127" s="1"/>
      <c r="XEZ127" s="1"/>
      <c r="XFA127" s="1"/>
      <c r="XFB127" s="1"/>
      <c r="XFC127" s="1"/>
    </row>
    <row r="128" spans="1:150 16226:16383" ht="20.5" x14ac:dyDescent="0.35">
      <c r="A128" s="106" t="s">
        <v>150</v>
      </c>
      <c r="B128" s="107"/>
      <c r="C128" s="107"/>
      <c r="D128" s="107"/>
      <c r="E128" s="107"/>
      <c r="F128" s="107"/>
      <c r="G128" s="107"/>
      <c r="H128" s="108"/>
    </row>
    <row r="129" spans="1:150 16226:16383" ht="66" customHeight="1" x14ac:dyDescent="0.35">
      <c r="A129" s="71" t="s">
        <v>233</v>
      </c>
      <c r="B129" s="30" t="s">
        <v>234</v>
      </c>
      <c r="C129" s="30" t="s">
        <v>235</v>
      </c>
      <c r="D129" s="30" t="s">
        <v>90</v>
      </c>
      <c r="E129" s="30" t="s">
        <v>165</v>
      </c>
      <c r="F129" s="30" t="s">
        <v>337</v>
      </c>
      <c r="G129" s="30" t="s">
        <v>92</v>
      </c>
      <c r="H129" s="30" t="s">
        <v>91</v>
      </c>
    </row>
    <row r="130" spans="1:150 16226:16383" s="3" customFormat="1" ht="20.5" x14ac:dyDescent="0.35">
      <c r="A130" s="90" t="s">
        <v>316</v>
      </c>
      <c r="B130" s="91"/>
      <c r="C130" s="91"/>
      <c r="D130" s="91"/>
      <c r="E130" s="91"/>
      <c r="F130" s="91"/>
      <c r="G130" s="91"/>
      <c r="H130" s="92"/>
      <c r="I130" s="1">
        <f>10.764</f>
        <v>10.763999999999999</v>
      </c>
      <c r="J130" s="1"/>
      <c r="K130" s="1"/>
      <c r="L130" s="1"/>
      <c r="M130" s="1"/>
      <c r="N130" s="1"/>
      <c r="O130" s="1"/>
      <c r="P130" s="1"/>
      <c r="Q130" s="1"/>
      <c r="R130" s="1"/>
      <c r="S130" s="1"/>
      <c r="T130" s="1"/>
      <c r="U130" s="1"/>
      <c r="V130" s="1"/>
      <c r="W130" s="1"/>
      <c r="X130" s="1"/>
      <c r="Y130" s="1"/>
      <c r="Z130" s="1"/>
      <c r="AA130" s="1"/>
      <c r="AB130" s="1"/>
      <c r="AC130" s="1"/>
      <c r="AD130" s="1"/>
      <c r="AE130" s="1"/>
      <c r="AF130" s="1"/>
      <c r="AG130" s="1"/>
      <c r="AH130" s="1"/>
      <c r="AI130" s="1"/>
      <c r="AJ130" s="1"/>
      <c r="AK130" s="1"/>
      <c r="AL130" s="1"/>
      <c r="AM130" s="1"/>
      <c r="AN130" s="1"/>
      <c r="AO130" s="1"/>
      <c r="AP130" s="1"/>
      <c r="AQ130" s="1"/>
      <c r="AR130" s="1"/>
      <c r="AS130" s="1"/>
      <c r="AT130" s="1"/>
      <c r="AU130" s="1"/>
      <c r="AV130" s="1"/>
      <c r="AW130" s="1"/>
      <c r="AX130" s="1"/>
      <c r="AY130" s="1"/>
      <c r="AZ130" s="1"/>
      <c r="BA130" s="1"/>
      <c r="BB130" s="1"/>
      <c r="BC130" s="1"/>
      <c r="BD130" s="1"/>
      <c r="BE130" s="1"/>
      <c r="BF130" s="1"/>
      <c r="BG130" s="1"/>
      <c r="BH130" s="1"/>
      <c r="BI130" s="1"/>
      <c r="BJ130" s="1"/>
      <c r="BK130" s="1"/>
      <c r="BL130" s="1"/>
      <c r="BM130" s="1"/>
      <c r="BN130" s="1"/>
      <c r="BO130" s="1"/>
      <c r="BP130" s="1"/>
      <c r="BQ130" s="1"/>
      <c r="BR130" s="1"/>
      <c r="BS130" s="1"/>
      <c r="BT130" s="1"/>
      <c r="BU130" s="1"/>
      <c r="BV130" s="1"/>
      <c r="BW130" s="1"/>
      <c r="BX130" s="1"/>
      <c r="BY130" s="1"/>
      <c r="BZ130" s="1"/>
      <c r="CA130" s="1"/>
      <c r="CB130" s="1"/>
      <c r="CC130" s="1"/>
      <c r="CD130" s="1"/>
      <c r="CE130" s="1"/>
      <c r="CF130" s="1"/>
      <c r="CG130" s="1"/>
      <c r="CH130" s="1"/>
      <c r="CI130" s="1"/>
      <c r="CJ130" s="1"/>
      <c r="CK130" s="1"/>
      <c r="CL130" s="1"/>
      <c r="CM130" s="1"/>
      <c r="CN130" s="1"/>
      <c r="CO130" s="1"/>
      <c r="CP130" s="1"/>
      <c r="CQ130" s="1"/>
      <c r="CR130" s="1"/>
      <c r="CS130" s="1"/>
      <c r="CT130" s="1"/>
      <c r="CU130" s="1"/>
      <c r="CV130" s="1"/>
      <c r="CW130" s="1"/>
      <c r="CX130" s="1"/>
      <c r="CY130" s="1"/>
      <c r="CZ130" s="1"/>
      <c r="DA130" s="1"/>
      <c r="DB130" s="1"/>
      <c r="DC130" s="1"/>
      <c r="DD130" s="1"/>
      <c r="DE130" s="1"/>
      <c r="DF130" s="1"/>
      <c r="DG130" s="1"/>
      <c r="DH130" s="1"/>
      <c r="DI130" s="1"/>
      <c r="DJ130" s="1"/>
      <c r="DK130" s="1"/>
      <c r="DL130" s="1"/>
      <c r="DM130" s="1"/>
      <c r="DN130" s="1"/>
      <c r="DO130" s="1"/>
      <c r="DP130" s="1"/>
      <c r="DQ130" s="1"/>
      <c r="DR130" s="1"/>
      <c r="DS130" s="1"/>
      <c r="DT130" s="1"/>
      <c r="DU130" s="1"/>
      <c r="DV130" s="1"/>
      <c r="DW130" s="1"/>
      <c r="DX130" s="1"/>
      <c r="DY130" s="1"/>
      <c r="DZ130" s="1"/>
      <c r="EA130" s="1"/>
      <c r="EB130" s="1"/>
      <c r="EC130" s="1"/>
      <c r="ED130" s="1"/>
      <c r="EE130" s="1"/>
      <c r="EF130" s="1"/>
      <c r="EG130" s="1"/>
      <c r="EH130" s="1"/>
      <c r="EI130" s="1"/>
      <c r="EJ130" s="1"/>
      <c r="EK130" s="1"/>
      <c r="EL130" s="1"/>
      <c r="EM130" s="1"/>
      <c r="EN130" s="1"/>
      <c r="EO130" s="1"/>
      <c r="EP130" s="1"/>
      <c r="EQ130" s="1"/>
      <c r="ER130" s="1"/>
      <c r="ES130" s="1"/>
      <c r="ET130" s="1"/>
      <c r="WZB130" s="1"/>
      <c r="WZC130" s="1"/>
      <c r="WZD130" s="1"/>
      <c r="WZE130" s="1"/>
      <c r="WZF130" s="1"/>
      <c r="WZG130" s="1"/>
      <c r="WZH130" s="1"/>
      <c r="WZI130" s="1"/>
      <c r="WZJ130" s="1"/>
      <c r="WZK130" s="1"/>
      <c r="WZL130" s="1"/>
      <c r="WZM130" s="1"/>
      <c r="WZN130" s="1"/>
      <c r="WZO130" s="1"/>
      <c r="WZP130" s="1"/>
      <c r="WZQ130" s="1"/>
      <c r="WZR130" s="1"/>
      <c r="WZS130" s="1"/>
      <c r="WZT130" s="1"/>
      <c r="WZU130" s="1"/>
      <c r="WZV130" s="1"/>
      <c r="WZW130" s="1"/>
      <c r="WZX130" s="1"/>
      <c r="WZY130" s="1"/>
      <c r="WZZ130" s="1"/>
      <c r="XAA130" s="1"/>
      <c r="XAB130" s="1"/>
      <c r="XAC130" s="1"/>
      <c r="XAD130" s="1"/>
      <c r="XAE130" s="1"/>
      <c r="XAF130" s="1"/>
      <c r="XAG130" s="1"/>
      <c r="XAH130" s="1"/>
      <c r="XAI130" s="1"/>
      <c r="XAJ130" s="1"/>
      <c r="XAK130" s="1"/>
      <c r="XAL130" s="1"/>
      <c r="XAM130" s="1"/>
      <c r="XAN130" s="1"/>
      <c r="XAO130" s="1"/>
      <c r="XAP130" s="1"/>
      <c r="XAQ130" s="1"/>
      <c r="XAR130" s="1"/>
      <c r="XAS130" s="1"/>
      <c r="XAT130" s="1"/>
      <c r="XAU130" s="1"/>
      <c r="XAV130" s="1"/>
      <c r="XAW130" s="1"/>
      <c r="XAX130" s="1"/>
      <c r="XAY130" s="1"/>
      <c r="XAZ130" s="1"/>
      <c r="XBA130" s="1"/>
      <c r="XBB130" s="1"/>
      <c r="XBC130" s="1"/>
      <c r="XBD130" s="1"/>
      <c r="XBE130" s="1"/>
      <c r="XBF130" s="1"/>
      <c r="XBG130" s="1"/>
      <c r="XBH130" s="1"/>
      <c r="XBI130" s="1"/>
      <c r="XBJ130" s="1"/>
      <c r="XBK130" s="1"/>
      <c r="XBL130" s="1"/>
      <c r="XBM130" s="1"/>
      <c r="XBN130" s="1"/>
      <c r="XBO130" s="1"/>
      <c r="XBP130" s="1"/>
      <c r="XBQ130" s="1"/>
      <c r="XBR130" s="1"/>
      <c r="XBS130" s="1"/>
      <c r="XBT130" s="1"/>
      <c r="XBU130" s="1"/>
      <c r="XBV130" s="1"/>
      <c r="XBW130" s="1"/>
      <c r="XBX130" s="1"/>
      <c r="XBY130" s="1"/>
      <c r="XBZ130" s="1"/>
      <c r="XCA130" s="1"/>
      <c r="XCB130" s="1"/>
      <c r="XCC130" s="1"/>
      <c r="XCD130" s="1"/>
      <c r="XCE130" s="1"/>
      <c r="XCF130" s="1"/>
      <c r="XCG130" s="1"/>
      <c r="XCH130" s="1"/>
      <c r="XCI130" s="1"/>
      <c r="XCJ130" s="1"/>
      <c r="XCK130" s="1"/>
      <c r="XCL130" s="1"/>
      <c r="XCM130" s="1"/>
      <c r="XCN130" s="1"/>
      <c r="XCO130" s="1"/>
      <c r="XCP130" s="1"/>
      <c r="XCQ130" s="1"/>
      <c r="XCR130" s="1"/>
      <c r="XCS130" s="1"/>
      <c r="XCT130" s="1"/>
      <c r="XCU130" s="1"/>
      <c r="XCV130" s="1"/>
      <c r="XCW130" s="1"/>
      <c r="XCX130" s="1"/>
      <c r="XCY130" s="1"/>
      <c r="XCZ130" s="1"/>
      <c r="XDA130" s="1"/>
      <c r="XDB130" s="1"/>
      <c r="XDC130" s="1"/>
      <c r="XDD130" s="1"/>
      <c r="XDE130" s="1"/>
      <c r="XDF130" s="1"/>
      <c r="XDG130" s="1"/>
      <c r="XDH130" s="1"/>
      <c r="XDI130" s="1"/>
      <c r="XDJ130" s="1"/>
      <c r="XDK130" s="1"/>
      <c r="XDL130" s="1"/>
      <c r="XDM130" s="1"/>
      <c r="XDN130" s="1"/>
      <c r="XDO130" s="1"/>
      <c r="XDP130" s="1"/>
      <c r="XDQ130" s="1"/>
      <c r="XDR130" s="1"/>
      <c r="XDS130" s="1"/>
      <c r="XDT130" s="1"/>
      <c r="XDU130" s="1"/>
      <c r="XDV130" s="1"/>
      <c r="XDW130" s="1"/>
      <c r="XDX130" s="1"/>
      <c r="XDY130" s="1"/>
      <c r="XDZ130" s="1"/>
      <c r="XEA130" s="1"/>
      <c r="XEB130" s="1"/>
      <c r="XEC130" s="1"/>
      <c r="XED130" s="1"/>
      <c r="XEE130" s="1"/>
      <c r="XEF130" s="1"/>
      <c r="XEG130" s="1"/>
      <c r="XEH130" s="1"/>
      <c r="XEI130" s="1"/>
      <c r="XEJ130" s="1"/>
      <c r="XEK130" s="1"/>
      <c r="XEL130" s="1"/>
      <c r="XEM130" s="1"/>
      <c r="XEN130" s="1"/>
      <c r="XEO130" s="1"/>
      <c r="XEP130" s="1"/>
      <c r="XEQ130" s="1"/>
      <c r="XER130" s="1"/>
      <c r="XES130" s="1"/>
      <c r="XET130" s="1"/>
      <c r="XEU130" s="1"/>
      <c r="XEV130" s="1"/>
      <c r="XEW130" s="1"/>
      <c r="XEX130" s="1"/>
      <c r="XEY130" s="1"/>
      <c r="XEZ130" s="1"/>
      <c r="XFA130" s="1"/>
      <c r="XFB130" s="1"/>
      <c r="XFC130" s="1"/>
    </row>
    <row r="131" spans="1:150 16226:16383" s="3" customFormat="1" ht="20.5" x14ac:dyDescent="0.35">
      <c r="A131" s="90" t="s">
        <v>381</v>
      </c>
      <c r="B131" s="91"/>
      <c r="C131" s="91"/>
      <c r="D131" s="91"/>
      <c r="E131" s="91"/>
      <c r="F131" s="91"/>
      <c r="G131" s="91"/>
      <c r="H131" s="92"/>
      <c r="I131" s="1"/>
      <c r="J131" s="1"/>
      <c r="K131" s="1"/>
      <c r="L131" s="1"/>
      <c r="M131" s="1"/>
      <c r="N131" s="1"/>
      <c r="O131" s="1"/>
      <c r="P131" s="1"/>
      <c r="Q131" s="1"/>
      <c r="R131" s="1"/>
      <c r="S131" s="1"/>
      <c r="T131" s="1"/>
      <c r="U131" s="1"/>
      <c r="V131" s="1"/>
      <c r="W131" s="1"/>
      <c r="X131" s="1"/>
      <c r="Y131" s="1"/>
      <c r="Z131" s="1"/>
      <c r="AA131" s="1"/>
      <c r="AB131" s="1"/>
      <c r="AC131" s="1"/>
      <c r="AD131" s="1"/>
      <c r="AE131" s="1"/>
      <c r="AF131" s="1"/>
      <c r="AG131" s="1"/>
      <c r="AH131" s="1"/>
      <c r="AI131" s="1"/>
      <c r="AJ131" s="1"/>
      <c r="AK131" s="1"/>
      <c r="AL131" s="1"/>
      <c r="AM131" s="1"/>
      <c r="AN131" s="1"/>
      <c r="AO131" s="1"/>
      <c r="AP131" s="1"/>
      <c r="AQ131" s="1"/>
      <c r="AR131" s="1"/>
      <c r="AS131" s="1"/>
      <c r="AT131" s="1"/>
      <c r="AU131" s="1"/>
      <c r="AV131" s="1"/>
      <c r="AW131" s="1"/>
      <c r="AX131" s="1"/>
      <c r="AY131" s="1"/>
      <c r="AZ131" s="1"/>
      <c r="BA131" s="1"/>
      <c r="BB131" s="1"/>
      <c r="BC131" s="1"/>
      <c r="BD131" s="1"/>
      <c r="BE131" s="1"/>
      <c r="BF131" s="1"/>
      <c r="BG131" s="1"/>
      <c r="BH131" s="1"/>
      <c r="BI131" s="1"/>
      <c r="BJ131" s="1"/>
      <c r="BK131" s="1"/>
      <c r="BL131" s="1"/>
      <c r="BM131" s="1"/>
      <c r="BN131" s="1"/>
      <c r="BO131" s="1"/>
      <c r="BP131" s="1"/>
      <c r="BQ131" s="1"/>
      <c r="BR131" s="1"/>
      <c r="BS131" s="1"/>
      <c r="BT131" s="1"/>
      <c r="BU131" s="1"/>
      <c r="BV131" s="1"/>
      <c r="BW131" s="1"/>
      <c r="BX131" s="1"/>
      <c r="BY131" s="1"/>
      <c r="BZ131" s="1"/>
      <c r="CA131" s="1"/>
      <c r="CB131" s="1"/>
      <c r="CC131" s="1"/>
      <c r="CD131" s="1"/>
      <c r="CE131" s="1"/>
      <c r="CF131" s="1"/>
      <c r="CG131" s="1"/>
      <c r="CH131" s="1"/>
      <c r="CI131" s="1"/>
      <c r="CJ131" s="1"/>
      <c r="CK131" s="1"/>
      <c r="CL131" s="1"/>
      <c r="CM131" s="1"/>
      <c r="CN131" s="1"/>
      <c r="CO131" s="1"/>
      <c r="CP131" s="1"/>
      <c r="CQ131" s="1"/>
      <c r="CR131" s="1"/>
      <c r="CS131" s="1"/>
      <c r="CT131" s="1"/>
      <c r="CU131" s="1"/>
      <c r="CV131" s="1"/>
      <c r="CW131" s="1"/>
      <c r="CX131" s="1"/>
      <c r="CY131" s="1"/>
      <c r="CZ131" s="1"/>
      <c r="DA131" s="1"/>
      <c r="DB131" s="1"/>
      <c r="DC131" s="1"/>
      <c r="DD131" s="1"/>
      <c r="DE131" s="1"/>
      <c r="DF131" s="1"/>
      <c r="DG131" s="1"/>
      <c r="DH131" s="1"/>
      <c r="DI131" s="1"/>
      <c r="DJ131" s="1"/>
      <c r="DK131" s="1"/>
      <c r="DL131" s="1"/>
      <c r="DM131" s="1"/>
      <c r="DN131" s="1"/>
      <c r="DO131" s="1"/>
      <c r="DP131" s="1"/>
      <c r="DQ131" s="1"/>
      <c r="DR131" s="1"/>
      <c r="DS131" s="1"/>
      <c r="DT131" s="1"/>
      <c r="DU131" s="1"/>
      <c r="DV131" s="1"/>
      <c r="DW131" s="1"/>
      <c r="DX131" s="1"/>
      <c r="DY131" s="1"/>
      <c r="DZ131" s="1"/>
      <c r="EA131" s="1"/>
      <c r="EB131" s="1"/>
      <c r="EC131" s="1"/>
      <c r="ED131" s="1"/>
      <c r="EE131" s="1"/>
      <c r="EF131" s="1"/>
      <c r="EG131" s="1"/>
      <c r="EH131" s="1"/>
      <c r="EI131" s="1"/>
      <c r="EJ131" s="1"/>
      <c r="EK131" s="1"/>
      <c r="EL131" s="1"/>
      <c r="EM131" s="1"/>
      <c r="EN131" s="1"/>
      <c r="EO131" s="1"/>
      <c r="EP131" s="1"/>
      <c r="EQ131" s="1"/>
      <c r="ER131" s="1"/>
      <c r="ES131" s="1"/>
      <c r="ET131" s="1"/>
      <c r="WZB131" s="1"/>
      <c r="WZC131" s="1"/>
      <c r="WZD131" s="1"/>
      <c r="WZE131" s="1"/>
      <c r="WZF131" s="1"/>
      <c r="WZG131" s="1"/>
      <c r="WZH131" s="1"/>
      <c r="WZI131" s="1"/>
      <c r="WZJ131" s="1"/>
      <c r="WZK131" s="1"/>
      <c r="WZL131" s="1"/>
      <c r="WZM131" s="1"/>
      <c r="WZN131" s="1"/>
      <c r="WZO131" s="1"/>
      <c r="WZP131" s="1"/>
      <c r="WZQ131" s="1"/>
      <c r="WZR131" s="1"/>
      <c r="WZS131" s="1"/>
      <c r="WZT131" s="1"/>
      <c r="WZU131" s="1"/>
      <c r="WZV131" s="1"/>
      <c r="WZW131" s="1"/>
      <c r="WZX131" s="1"/>
      <c r="WZY131" s="1"/>
      <c r="WZZ131" s="1"/>
      <c r="XAA131" s="1"/>
      <c r="XAB131" s="1"/>
      <c r="XAC131" s="1"/>
      <c r="XAD131" s="1"/>
      <c r="XAE131" s="1"/>
      <c r="XAF131" s="1"/>
      <c r="XAG131" s="1"/>
      <c r="XAH131" s="1"/>
      <c r="XAI131" s="1"/>
      <c r="XAJ131" s="1"/>
      <c r="XAK131" s="1"/>
      <c r="XAL131" s="1"/>
      <c r="XAM131" s="1"/>
      <c r="XAN131" s="1"/>
      <c r="XAO131" s="1"/>
      <c r="XAP131" s="1"/>
      <c r="XAQ131" s="1"/>
      <c r="XAR131" s="1"/>
      <c r="XAS131" s="1"/>
      <c r="XAT131" s="1"/>
      <c r="XAU131" s="1"/>
      <c r="XAV131" s="1"/>
      <c r="XAW131" s="1"/>
      <c r="XAX131" s="1"/>
      <c r="XAY131" s="1"/>
      <c r="XAZ131" s="1"/>
      <c r="XBA131" s="1"/>
      <c r="XBB131" s="1"/>
      <c r="XBC131" s="1"/>
      <c r="XBD131" s="1"/>
      <c r="XBE131" s="1"/>
      <c r="XBF131" s="1"/>
      <c r="XBG131" s="1"/>
      <c r="XBH131" s="1"/>
      <c r="XBI131" s="1"/>
      <c r="XBJ131" s="1"/>
      <c r="XBK131" s="1"/>
      <c r="XBL131" s="1"/>
      <c r="XBM131" s="1"/>
      <c r="XBN131" s="1"/>
      <c r="XBO131" s="1"/>
      <c r="XBP131" s="1"/>
      <c r="XBQ131" s="1"/>
      <c r="XBR131" s="1"/>
      <c r="XBS131" s="1"/>
      <c r="XBT131" s="1"/>
      <c r="XBU131" s="1"/>
      <c r="XBV131" s="1"/>
      <c r="XBW131" s="1"/>
      <c r="XBX131" s="1"/>
      <c r="XBY131" s="1"/>
      <c r="XBZ131" s="1"/>
      <c r="XCA131" s="1"/>
      <c r="XCB131" s="1"/>
      <c r="XCC131" s="1"/>
      <c r="XCD131" s="1"/>
      <c r="XCE131" s="1"/>
      <c r="XCF131" s="1"/>
      <c r="XCG131" s="1"/>
      <c r="XCH131" s="1"/>
      <c r="XCI131" s="1"/>
      <c r="XCJ131" s="1"/>
      <c r="XCK131" s="1"/>
      <c r="XCL131" s="1"/>
      <c r="XCM131" s="1"/>
      <c r="XCN131" s="1"/>
      <c r="XCO131" s="1"/>
      <c r="XCP131" s="1"/>
      <c r="XCQ131" s="1"/>
      <c r="XCR131" s="1"/>
      <c r="XCS131" s="1"/>
      <c r="XCT131" s="1"/>
      <c r="XCU131" s="1"/>
      <c r="XCV131" s="1"/>
      <c r="XCW131" s="1"/>
      <c r="XCX131" s="1"/>
      <c r="XCY131" s="1"/>
      <c r="XCZ131" s="1"/>
      <c r="XDA131" s="1"/>
      <c r="XDB131" s="1"/>
      <c r="XDC131" s="1"/>
      <c r="XDD131" s="1"/>
      <c r="XDE131" s="1"/>
      <c r="XDF131" s="1"/>
      <c r="XDG131" s="1"/>
      <c r="XDH131" s="1"/>
      <c r="XDI131" s="1"/>
      <c r="XDJ131" s="1"/>
      <c r="XDK131" s="1"/>
      <c r="XDL131" s="1"/>
      <c r="XDM131" s="1"/>
      <c r="XDN131" s="1"/>
      <c r="XDO131" s="1"/>
      <c r="XDP131" s="1"/>
      <c r="XDQ131" s="1"/>
      <c r="XDR131" s="1"/>
      <c r="XDS131" s="1"/>
      <c r="XDT131" s="1"/>
      <c r="XDU131" s="1"/>
      <c r="XDV131" s="1"/>
      <c r="XDW131" s="1"/>
      <c r="XDX131" s="1"/>
      <c r="XDY131" s="1"/>
      <c r="XDZ131" s="1"/>
      <c r="XEA131" s="1"/>
      <c r="XEB131" s="1"/>
      <c r="XEC131" s="1"/>
      <c r="XED131" s="1"/>
      <c r="XEE131" s="1"/>
      <c r="XEF131" s="1"/>
      <c r="XEG131" s="1"/>
      <c r="XEH131" s="1"/>
      <c r="XEI131" s="1"/>
      <c r="XEJ131" s="1"/>
      <c r="XEK131" s="1"/>
      <c r="XEL131" s="1"/>
      <c r="XEM131" s="1"/>
      <c r="XEN131" s="1"/>
      <c r="XEO131" s="1"/>
      <c r="XEP131" s="1"/>
      <c r="XEQ131" s="1"/>
      <c r="XER131" s="1"/>
      <c r="XES131" s="1"/>
      <c r="XET131" s="1"/>
      <c r="XEU131" s="1"/>
      <c r="XEV131" s="1"/>
      <c r="XEW131" s="1"/>
      <c r="XEX131" s="1"/>
      <c r="XEY131" s="1"/>
      <c r="XEZ131" s="1"/>
      <c r="XFA131" s="1"/>
      <c r="XFB131" s="1"/>
      <c r="XFC131" s="1"/>
    </row>
    <row r="132" spans="1:150 16226:16383" s="3" customFormat="1" ht="20.5" x14ac:dyDescent="0.35">
      <c r="A132" s="90" t="s">
        <v>328</v>
      </c>
      <c r="B132" s="91"/>
      <c r="C132" s="91"/>
      <c r="D132" s="91"/>
      <c r="E132" s="91"/>
      <c r="F132" s="91"/>
      <c r="G132" s="91"/>
      <c r="H132" s="92"/>
      <c r="I132" s="1"/>
      <c r="J132" s="1"/>
      <c r="K132" s="1"/>
      <c r="L132" s="1"/>
      <c r="M132" s="1"/>
      <c r="N132" s="1"/>
      <c r="O132" s="1"/>
      <c r="P132" s="1"/>
      <c r="Q132" s="1"/>
      <c r="R132" s="1"/>
      <c r="S132" s="1"/>
      <c r="T132" s="1"/>
      <c r="U132" s="1"/>
      <c r="V132" s="1"/>
      <c r="W132" s="1"/>
      <c r="X132" s="1"/>
      <c r="Y132" s="1"/>
      <c r="Z132" s="1"/>
      <c r="AA132" s="1"/>
      <c r="AB132" s="1"/>
      <c r="AC132" s="1"/>
      <c r="AD132" s="1"/>
      <c r="AE132" s="1"/>
      <c r="AF132" s="1"/>
      <c r="AG132" s="1"/>
      <c r="AH132" s="1"/>
      <c r="AI132" s="1"/>
      <c r="AJ132" s="1"/>
      <c r="AK132" s="1"/>
      <c r="AL132" s="1"/>
      <c r="AM132" s="1"/>
      <c r="AN132" s="1"/>
      <c r="AO132" s="1"/>
      <c r="AP132" s="1"/>
      <c r="AQ132" s="1"/>
      <c r="AR132" s="1"/>
      <c r="AS132" s="1"/>
      <c r="AT132" s="1"/>
      <c r="AU132" s="1"/>
      <c r="AV132" s="1"/>
      <c r="AW132" s="1"/>
      <c r="AX132" s="1"/>
      <c r="AY132" s="1"/>
      <c r="AZ132" s="1"/>
      <c r="BA132" s="1"/>
      <c r="BB132" s="1"/>
      <c r="BC132" s="1"/>
      <c r="BD132" s="1"/>
      <c r="BE132" s="1"/>
      <c r="BF132" s="1"/>
      <c r="BG132" s="1"/>
      <c r="BH132" s="1"/>
      <c r="BI132" s="1"/>
      <c r="BJ132" s="1"/>
      <c r="BK132" s="1"/>
      <c r="BL132" s="1"/>
      <c r="BM132" s="1"/>
      <c r="BN132" s="1"/>
      <c r="BO132" s="1"/>
      <c r="BP132" s="1"/>
      <c r="BQ132" s="1"/>
      <c r="BR132" s="1"/>
      <c r="BS132" s="1"/>
      <c r="BT132" s="1"/>
      <c r="BU132" s="1"/>
      <c r="BV132" s="1"/>
      <c r="BW132" s="1"/>
      <c r="BX132" s="1"/>
      <c r="BY132" s="1"/>
      <c r="BZ132" s="1"/>
      <c r="CA132" s="1"/>
      <c r="CB132" s="1"/>
      <c r="CC132" s="1"/>
      <c r="CD132" s="1"/>
      <c r="CE132" s="1"/>
      <c r="CF132" s="1"/>
      <c r="CG132" s="1"/>
      <c r="CH132" s="1"/>
      <c r="CI132" s="1"/>
      <c r="CJ132" s="1"/>
      <c r="CK132" s="1"/>
      <c r="CL132" s="1"/>
      <c r="CM132" s="1"/>
      <c r="CN132" s="1"/>
      <c r="CO132" s="1"/>
      <c r="CP132" s="1"/>
      <c r="CQ132" s="1"/>
      <c r="CR132" s="1"/>
      <c r="CS132" s="1"/>
      <c r="CT132" s="1"/>
      <c r="CU132" s="1"/>
      <c r="CV132" s="1"/>
      <c r="CW132" s="1"/>
      <c r="CX132" s="1"/>
      <c r="CY132" s="1"/>
      <c r="CZ132" s="1"/>
      <c r="DA132" s="1"/>
      <c r="DB132" s="1"/>
      <c r="DC132" s="1"/>
      <c r="DD132" s="1"/>
      <c r="DE132" s="1"/>
      <c r="DF132" s="1"/>
      <c r="DG132" s="1"/>
      <c r="DH132" s="1"/>
      <c r="DI132" s="1"/>
      <c r="DJ132" s="1"/>
      <c r="DK132" s="1"/>
      <c r="DL132" s="1"/>
      <c r="DM132" s="1"/>
      <c r="DN132" s="1"/>
      <c r="DO132" s="1"/>
      <c r="DP132" s="1"/>
      <c r="DQ132" s="1"/>
      <c r="DR132" s="1"/>
      <c r="DS132" s="1"/>
      <c r="DT132" s="1"/>
      <c r="DU132" s="1"/>
      <c r="DV132" s="1"/>
      <c r="DW132" s="1"/>
      <c r="DX132" s="1"/>
      <c r="DY132" s="1"/>
      <c r="DZ132" s="1"/>
      <c r="EA132" s="1"/>
      <c r="EB132" s="1"/>
      <c r="EC132" s="1"/>
      <c r="ED132" s="1"/>
      <c r="EE132" s="1"/>
      <c r="EF132" s="1"/>
      <c r="EG132" s="1"/>
      <c r="EH132" s="1"/>
      <c r="EI132" s="1"/>
      <c r="EJ132" s="1"/>
      <c r="EK132" s="1"/>
      <c r="EL132" s="1"/>
      <c r="EM132" s="1"/>
      <c r="EN132" s="1"/>
      <c r="EO132" s="1"/>
      <c r="EP132" s="1"/>
      <c r="EQ132" s="1"/>
      <c r="ER132" s="1"/>
      <c r="ES132" s="1"/>
      <c r="ET132" s="1"/>
      <c r="WZB132" s="1"/>
      <c r="WZC132" s="1"/>
      <c r="WZD132" s="1"/>
      <c r="WZE132" s="1"/>
      <c r="WZF132" s="1"/>
      <c r="WZG132" s="1"/>
      <c r="WZH132" s="1"/>
      <c r="WZI132" s="1"/>
      <c r="WZJ132" s="1"/>
      <c r="WZK132" s="1"/>
      <c r="WZL132" s="1"/>
      <c r="WZM132" s="1"/>
      <c r="WZN132" s="1"/>
      <c r="WZO132" s="1"/>
      <c r="WZP132" s="1"/>
      <c r="WZQ132" s="1"/>
      <c r="WZR132" s="1"/>
      <c r="WZS132" s="1"/>
      <c r="WZT132" s="1"/>
      <c r="WZU132" s="1"/>
      <c r="WZV132" s="1"/>
      <c r="WZW132" s="1"/>
      <c r="WZX132" s="1"/>
      <c r="WZY132" s="1"/>
      <c r="WZZ132" s="1"/>
      <c r="XAA132" s="1"/>
      <c r="XAB132" s="1"/>
      <c r="XAC132" s="1"/>
      <c r="XAD132" s="1"/>
      <c r="XAE132" s="1"/>
      <c r="XAF132" s="1"/>
      <c r="XAG132" s="1"/>
      <c r="XAH132" s="1"/>
      <c r="XAI132" s="1"/>
      <c r="XAJ132" s="1"/>
      <c r="XAK132" s="1"/>
      <c r="XAL132" s="1"/>
      <c r="XAM132" s="1"/>
      <c r="XAN132" s="1"/>
      <c r="XAO132" s="1"/>
      <c r="XAP132" s="1"/>
      <c r="XAQ132" s="1"/>
      <c r="XAR132" s="1"/>
      <c r="XAS132" s="1"/>
      <c r="XAT132" s="1"/>
      <c r="XAU132" s="1"/>
      <c r="XAV132" s="1"/>
      <c r="XAW132" s="1"/>
      <c r="XAX132" s="1"/>
      <c r="XAY132" s="1"/>
      <c r="XAZ132" s="1"/>
      <c r="XBA132" s="1"/>
      <c r="XBB132" s="1"/>
      <c r="XBC132" s="1"/>
      <c r="XBD132" s="1"/>
      <c r="XBE132" s="1"/>
      <c r="XBF132" s="1"/>
      <c r="XBG132" s="1"/>
      <c r="XBH132" s="1"/>
      <c r="XBI132" s="1"/>
      <c r="XBJ132" s="1"/>
      <c r="XBK132" s="1"/>
      <c r="XBL132" s="1"/>
      <c r="XBM132" s="1"/>
      <c r="XBN132" s="1"/>
      <c r="XBO132" s="1"/>
      <c r="XBP132" s="1"/>
      <c r="XBQ132" s="1"/>
      <c r="XBR132" s="1"/>
      <c r="XBS132" s="1"/>
      <c r="XBT132" s="1"/>
      <c r="XBU132" s="1"/>
      <c r="XBV132" s="1"/>
      <c r="XBW132" s="1"/>
      <c r="XBX132" s="1"/>
      <c r="XBY132" s="1"/>
      <c r="XBZ132" s="1"/>
      <c r="XCA132" s="1"/>
      <c r="XCB132" s="1"/>
      <c r="XCC132" s="1"/>
      <c r="XCD132" s="1"/>
      <c r="XCE132" s="1"/>
      <c r="XCF132" s="1"/>
      <c r="XCG132" s="1"/>
      <c r="XCH132" s="1"/>
      <c r="XCI132" s="1"/>
      <c r="XCJ132" s="1"/>
      <c r="XCK132" s="1"/>
      <c r="XCL132" s="1"/>
      <c r="XCM132" s="1"/>
      <c r="XCN132" s="1"/>
      <c r="XCO132" s="1"/>
      <c r="XCP132" s="1"/>
      <c r="XCQ132" s="1"/>
      <c r="XCR132" s="1"/>
      <c r="XCS132" s="1"/>
      <c r="XCT132" s="1"/>
      <c r="XCU132" s="1"/>
      <c r="XCV132" s="1"/>
      <c r="XCW132" s="1"/>
      <c r="XCX132" s="1"/>
      <c r="XCY132" s="1"/>
      <c r="XCZ132" s="1"/>
      <c r="XDA132" s="1"/>
      <c r="XDB132" s="1"/>
      <c r="XDC132" s="1"/>
      <c r="XDD132" s="1"/>
      <c r="XDE132" s="1"/>
      <c r="XDF132" s="1"/>
      <c r="XDG132" s="1"/>
      <c r="XDH132" s="1"/>
      <c r="XDI132" s="1"/>
      <c r="XDJ132" s="1"/>
      <c r="XDK132" s="1"/>
      <c r="XDL132" s="1"/>
      <c r="XDM132" s="1"/>
      <c r="XDN132" s="1"/>
      <c r="XDO132" s="1"/>
      <c r="XDP132" s="1"/>
      <c r="XDQ132" s="1"/>
      <c r="XDR132" s="1"/>
      <c r="XDS132" s="1"/>
      <c r="XDT132" s="1"/>
      <c r="XDU132" s="1"/>
      <c r="XDV132" s="1"/>
      <c r="XDW132" s="1"/>
      <c r="XDX132" s="1"/>
      <c r="XDY132" s="1"/>
      <c r="XDZ132" s="1"/>
      <c r="XEA132" s="1"/>
      <c r="XEB132" s="1"/>
      <c r="XEC132" s="1"/>
      <c r="XED132" s="1"/>
      <c r="XEE132" s="1"/>
      <c r="XEF132" s="1"/>
      <c r="XEG132" s="1"/>
      <c r="XEH132" s="1"/>
      <c r="XEI132" s="1"/>
      <c r="XEJ132" s="1"/>
      <c r="XEK132" s="1"/>
      <c r="XEL132" s="1"/>
      <c r="XEM132" s="1"/>
      <c r="XEN132" s="1"/>
      <c r="XEO132" s="1"/>
      <c r="XEP132" s="1"/>
      <c r="XEQ132" s="1"/>
      <c r="XER132" s="1"/>
      <c r="XES132" s="1"/>
      <c r="XET132" s="1"/>
      <c r="XEU132" s="1"/>
      <c r="XEV132" s="1"/>
      <c r="XEW132" s="1"/>
      <c r="XEX132" s="1"/>
      <c r="XEY132" s="1"/>
      <c r="XEZ132" s="1"/>
      <c r="XFA132" s="1"/>
      <c r="XFB132" s="1"/>
      <c r="XFC132" s="1"/>
    </row>
    <row r="133" spans="1:150 16226:16383" s="3" customFormat="1" ht="20.5" x14ac:dyDescent="0.35">
      <c r="A133" s="90" t="s">
        <v>330</v>
      </c>
      <c r="B133" s="91"/>
      <c r="C133" s="91"/>
      <c r="D133" s="91"/>
      <c r="E133" s="91"/>
      <c r="F133" s="91"/>
      <c r="G133" s="91"/>
      <c r="H133" s="92"/>
      <c r="I133" s="4">
        <f>1</f>
        <v>1</v>
      </c>
      <c r="J133" s="1"/>
      <c r="K133" s="1"/>
      <c r="L133" s="1"/>
      <c r="M133" s="1"/>
      <c r="N133" s="1"/>
      <c r="O133" s="1"/>
      <c r="P133" s="1"/>
      <c r="Q133" s="1"/>
      <c r="R133" s="1"/>
      <c r="S133" s="1"/>
      <c r="T133" s="1"/>
      <c r="U133" s="1"/>
      <c r="V133" s="1"/>
      <c r="W133" s="1"/>
      <c r="X133" s="1"/>
      <c r="Y133" s="1"/>
      <c r="Z133" s="1"/>
      <c r="AA133" s="1"/>
      <c r="AB133" s="1"/>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AZ133" s="1"/>
      <c r="BA133" s="1"/>
      <c r="BB133" s="1"/>
      <c r="BC133" s="1"/>
      <c r="BD133" s="1"/>
      <c r="BE133" s="1"/>
      <c r="BF133" s="1"/>
      <c r="BG133" s="1"/>
      <c r="BH133" s="1"/>
      <c r="BI133" s="1"/>
      <c r="BJ133" s="1"/>
      <c r="BK133" s="1"/>
      <c r="BL133" s="1"/>
      <c r="BM133" s="1"/>
      <c r="BN133" s="1"/>
      <c r="BO133" s="1"/>
      <c r="BP133" s="1"/>
      <c r="BQ133" s="1"/>
      <c r="BR133" s="1"/>
      <c r="BS133" s="1"/>
      <c r="BT133" s="1"/>
      <c r="BU133" s="1"/>
      <c r="BV133" s="1"/>
      <c r="BW133" s="1"/>
      <c r="BX133" s="1"/>
      <c r="BY133" s="1"/>
      <c r="BZ133" s="1"/>
      <c r="CA133" s="1"/>
      <c r="CB133" s="1"/>
      <c r="CC133" s="1"/>
      <c r="CD133" s="1"/>
      <c r="CE133" s="1"/>
      <c r="CF133" s="1"/>
      <c r="CG133" s="1"/>
      <c r="CH133" s="1"/>
      <c r="CI133" s="1"/>
      <c r="CJ133" s="1"/>
      <c r="CK133" s="1"/>
      <c r="CL133" s="1"/>
      <c r="CM133" s="1"/>
      <c r="CN133" s="1"/>
      <c r="CO133" s="1"/>
      <c r="CP133" s="1"/>
      <c r="CQ133" s="1"/>
      <c r="CR133" s="1"/>
      <c r="CS133" s="1"/>
      <c r="CT133" s="1"/>
      <c r="CU133" s="1"/>
      <c r="CV133" s="1"/>
      <c r="CW133" s="1"/>
      <c r="CX133" s="1"/>
      <c r="CY133" s="1"/>
      <c r="CZ133" s="1"/>
      <c r="DA133" s="1"/>
      <c r="DB133" s="1"/>
      <c r="DC133" s="1"/>
      <c r="DD133" s="1"/>
      <c r="DE133" s="1"/>
      <c r="DF133" s="1"/>
      <c r="DG133" s="1"/>
      <c r="DH133" s="1"/>
      <c r="DI133" s="1"/>
      <c r="DJ133" s="1"/>
      <c r="DK133" s="1"/>
      <c r="DL133" s="1"/>
      <c r="DM133" s="1"/>
      <c r="DN133" s="1"/>
      <c r="DO133" s="1"/>
      <c r="DP133" s="1"/>
      <c r="DQ133" s="1"/>
      <c r="DR133" s="1"/>
      <c r="DS133" s="1"/>
      <c r="DT133" s="1"/>
      <c r="DU133" s="1"/>
      <c r="DV133" s="1"/>
      <c r="DW133" s="1"/>
      <c r="DX133" s="1"/>
      <c r="DY133" s="1"/>
      <c r="DZ133" s="1"/>
      <c r="EA133" s="1"/>
      <c r="EB133" s="1"/>
      <c r="EC133" s="1"/>
      <c r="ED133" s="1"/>
      <c r="EE133" s="1"/>
      <c r="EF133" s="1"/>
      <c r="EG133" s="1"/>
      <c r="EH133" s="1"/>
      <c r="EI133" s="1"/>
      <c r="EJ133" s="1"/>
      <c r="EK133" s="1"/>
      <c r="EL133" s="1"/>
      <c r="EM133" s="1"/>
      <c r="EN133" s="1"/>
      <c r="EO133" s="1"/>
      <c r="EP133" s="1"/>
      <c r="EQ133" s="1"/>
      <c r="ER133" s="1"/>
      <c r="ES133" s="1"/>
      <c r="ET133" s="1"/>
      <c r="WZB133" s="1"/>
      <c r="WZC133" s="1"/>
      <c r="WZD133" s="1"/>
      <c r="WZE133" s="1"/>
      <c r="WZF133" s="1"/>
      <c r="WZG133" s="1"/>
      <c r="WZH133" s="1"/>
      <c r="WZI133" s="1"/>
      <c r="WZJ133" s="1"/>
      <c r="WZK133" s="1"/>
      <c r="WZL133" s="1"/>
      <c r="WZM133" s="1"/>
      <c r="WZN133" s="1"/>
      <c r="WZO133" s="1"/>
      <c r="WZP133" s="1"/>
      <c r="WZQ133" s="1"/>
      <c r="WZR133" s="1"/>
      <c r="WZS133" s="1"/>
      <c r="WZT133" s="1"/>
      <c r="WZU133" s="1"/>
      <c r="WZV133" s="1"/>
      <c r="WZW133" s="1"/>
      <c r="WZX133" s="1"/>
      <c r="WZY133" s="1"/>
      <c r="WZZ133" s="1"/>
      <c r="XAA133" s="1"/>
      <c r="XAB133" s="1"/>
      <c r="XAC133" s="1"/>
      <c r="XAD133" s="1"/>
      <c r="XAE133" s="1"/>
      <c r="XAF133" s="1"/>
      <c r="XAG133" s="1"/>
      <c r="XAH133" s="1"/>
      <c r="XAI133" s="1"/>
      <c r="XAJ133" s="1"/>
      <c r="XAK133" s="1"/>
      <c r="XAL133" s="1"/>
      <c r="XAM133" s="1"/>
      <c r="XAN133" s="1"/>
      <c r="XAO133" s="1"/>
      <c r="XAP133" s="1"/>
      <c r="XAQ133" s="1"/>
      <c r="XAR133" s="1"/>
      <c r="XAS133" s="1"/>
      <c r="XAT133" s="1"/>
      <c r="XAU133" s="1"/>
      <c r="XAV133" s="1"/>
      <c r="XAW133" s="1"/>
      <c r="XAX133" s="1"/>
      <c r="XAY133" s="1"/>
      <c r="XAZ133" s="1"/>
      <c r="XBA133" s="1"/>
      <c r="XBB133" s="1"/>
      <c r="XBC133" s="1"/>
      <c r="XBD133" s="1"/>
      <c r="XBE133" s="1"/>
      <c r="XBF133" s="1"/>
      <c r="XBG133" s="1"/>
      <c r="XBH133" s="1"/>
      <c r="XBI133" s="1"/>
      <c r="XBJ133" s="1"/>
      <c r="XBK133" s="1"/>
      <c r="XBL133" s="1"/>
      <c r="XBM133" s="1"/>
      <c r="XBN133" s="1"/>
      <c r="XBO133" s="1"/>
      <c r="XBP133" s="1"/>
      <c r="XBQ133" s="1"/>
      <c r="XBR133" s="1"/>
      <c r="XBS133" s="1"/>
      <c r="XBT133" s="1"/>
      <c r="XBU133" s="1"/>
      <c r="XBV133" s="1"/>
      <c r="XBW133" s="1"/>
      <c r="XBX133" s="1"/>
      <c r="XBY133" s="1"/>
      <c r="XBZ133" s="1"/>
      <c r="XCA133" s="1"/>
      <c r="XCB133" s="1"/>
      <c r="XCC133" s="1"/>
      <c r="XCD133" s="1"/>
      <c r="XCE133" s="1"/>
      <c r="XCF133" s="1"/>
      <c r="XCG133" s="1"/>
      <c r="XCH133" s="1"/>
      <c r="XCI133" s="1"/>
      <c r="XCJ133" s="1"/>
      <c r="XCK133" s="1"/>
      <c r="XCL133" s="1"/>
      <c r="XCM133" s="1"/>
      <c r="XCN133" s="1"/>
      <c r="XCO133" s="1"/>
      <c r="XCP133" s="1"/>
      <c r="XCQ133" s="1"/>
      <c r="XCR133" s="1"/>
      <c r="XCS133" s="1"/>
      <c r="XCT133" s="1"/>
      <c r="XCU133" s="1"/>
      <c r="XCV133" s="1"/>
      <c r="XCW133" s="1"/>
      <c r="XCX133" s="1"/>
      <c r="XCY133" s="1"/>
      <c r="XCZ133" s="1"/>
      <c r="XDA133" s="1"/>
      <c r="XDB133" s="1"/>
      <c r="XDC133" s="1"/>
      <c r="XDD133" s="1"/>
      <c r="XDE133" s="1"/>
      <c r="XDF133" s="1"/>
      <c r="XDG133" s="1"/>
      <c r="XDH133" s="1"/>
      <c r="XDI133" s="1"/>
      <c r="XDJ133" s="1"/>
      <c r="XDK133" s="1"/>
      <c r="XDL133" s="1"/>
      <c r="XDM133" s="1"/>
      <c r="XDN133" s="1"/>
      <c r="XDO133" s="1"/>
      <c r="XDP133" s="1"/>
      <c r="XDQ133" s="1"/>
      <c r="XDR133" s="1"/>
      <c r="XDS133" s="1"/>
      <c r="XDT133" s="1"/>
      <c r="XDU133" s="1"/>
      <c r="XDV133" s="1"/>
      <c r="XDW133" s="1"/>
      <c r="XDX133" s="1"/>
      <c r="XDY133" s="1"/>
      <c r="XDZ133" s="1"/>
      <c r="XEA133" s="1"/>
      <c r="XEB133" s="1"/>
      <c r="XEC133" s="1"/>
      <c r="XED133" s="1"/>
      <c r="XEE133" s="1"/>
      <c r="XEF133" s="1"/>
      <c r="XEG133" s="1"/>
      <c r="XEH133" s="1"/>
      <c r="XEI133" s="1"/>
      <c r="XEJ133" s="1"/>
      <c r="XEK133" s="1"/>
      <c r="XEL133" s="1"/>
      <c r="XEM133" s="1"/>
      <c r="XEN133" s="1"/>
      <c r="XEO133" s="1"/>
      <c r="XEP133" s="1"/>
      <c r="XEQ133" s="1"/>
      <c r="XER133" s="1"/>
      <c r="XES133" s="1"/>
      <c r="XET133" s="1"/>
      <c r="XEU133" s="1"/>
      <c r="XEV133" s="1"/>
      <c r="XEW133" s="1"/>
      <c r="XEX133" s="1"/>
      <c r="XEY133" s="1"/>
      <c r="XEZ133" s="1"/>
      <c r="XFA133" s="1"/>
      <c r="XFB133" s="1"/>
      <c r="XFC133" s="1"/>
    </row>
    <row r="134" spans="1:150 16226:16383" s="3" customFormat="1" ht="20.5" x14ac:dyDescent="0.35">
      <c r="A134" s="93">
        <v>1</v>
      </c>
      <c r="B134" s="93"/>
      <c r="C134" s="49" t="s">
        <v>329</v>
      </c>
      <c r="D134" s="86" t="s">
        <v>331</v>
      </c>
      <c r="E134" s="88"/>
      <c r="F134" s="88"/>
      <c r="G134" s="88"/>
      <c r="H134" s="89"/>
      <c r="I134" s="1"/>
      <c r="J134" s="1"/>
      <c r="K134" s="1"/>
      <c r="L134" s="1"/>
      <c r="M134" s="1"/>
      <c r="N134" s="1"/>
      <c r="O134" s="1"/>
      <c r="P134" s="1"/>
      <c r="Q134" s="1"/>
      <c r="R134" s="1"/>
      <c r="S134" s="1"/>
      <c r="T134" s="1"/>
      <c r="U134" s="1"/>
      <c r="V134" s="1"/>
      <c r="W134" s="1"/>
      <c r="X134" s="1"/>
      <c r="Y134" s="1"/>
      <c r="Z134" s="1"/>
      <c r="AA134" s="1"/>
      <c r="AB134" s="1"/>
      <c r="AC134" s="1"/>
      <c r="AD134" s="1"/>
      <c r="AE134" s="1"/>
      <c r="AF134" s="1"/>
      <c r="AG134" s="1"/>
      <c r="AH134" s="1"/>
      <c r="AI134" s="1"/>
      <c r="AJ134" s="1"/>
      <c r="AK134" s="1"/>
      <c r="AL134" s="1"/>
      <c r="AM134" s="1"/>
      <c r="AN134" s="1"/>
      <c r="AO134" s="1"/>
      <c r="AP134" s="1"/>
      <c r="AQ134" s="1"/>
      <c r="AR134" s="1"/>
      <c r="AS134" s="1"/>
      <c r="AT134" s="1"/>
      <c r="AU134" s="1"/>
      <c r="AV134" s="1"/>
      <c r="AW134" s="1"/>
      <c r="AX134" s="1"/>
      <c r="AY134" s="1"/>
      <c r="AZ134" s="1"/>
      <c r="BA134" s="1"/>
      <c r="BB134" s="1"/>
      <c r="BC134" s="1"/>
      <c r="BD134" s="1"/>
      <c r="BE134" s="1"/>
      <c r="BF134" s="1"/>
      <c r="BG134" s="1"/>
      <c r="BH134" s="1"/>
      <c r="BI134" s="1"/>
      <c r="BJ134" s="1"/>
      <c r="BK134" s="1"/>
      <c r="BL134" s="1"/>
      <c r="BM134" s="1"/>
      <c r="BN134" s="1"/>
      <c r="BO134" s="1"/>
      <c r="BP134" s="1"/>
      <c r="BQ134" s="1"/>
      <c r="BR134" s="1"/>
      <c r="BS134" s="1"/>
      <c r="BT134" s="1"/>
      <c r="BU134" s="1"/>
      <c r="BV134" s="1"/>
      <c r="BW134" s="1"/>
      <c r="BX134" s="1"/>
      <c r="BY134" s="1"/>
      <c r="BZ134" s="1"/>
      <c r="CA134" s="1"/>
      <c r="CB134" s="1"/>
      <c r="CC134" s="1"/>
      <c r="CD134" s="1"/>
      <c r="CE134" s="1"/>
      <c r="CF134" s="1"/>
      <c r="CG134" s="1"/>
      <c r="CH134" s="1"/>
      <c r="CI134" s="1"/>
      <c r="CJ134" s="1"/>
      <c r="CK134" s="1"/>
      <c r="CL134" s="1"/>
      <c r="CM134" s="1"/>
      <c r="CN134" s="1"/>
      <c r="CO134" s="1"/>
      <c r="CP134" s="1"/>
      <c r="CQ134" s="1"/>
      <c r="CR134" s="1"/>
      <c r="CS134" s="1"/>
      <c r="CT134" s="1"/>
      <c r="CU134" s="1"/>
      <c r="CV134" s="1"/>
      <c r="CW134" s="1"/>
      <c r="CX134" s="1"/>
      <c r="CY134" s="1"/>
      <c r="CZ134" s="1"/>
      <c r="DA134" s="1"/>
      <c r="DB134" s="1"/>
      <c r="DC134" s="1"/>
      <c r="DD134" s="1"/>
      <c r="DE134" s="1"/>
      <c r="DF134" s="1"/>
      <c r="DG134" s="1"/>
      <c r="DH134" s="1"/>
      <c r="DI134" s="1"/>
      <c r="DJ134" s="1"/>
      <c r="DK134" s="1"/>
      <c r="DL134" s="1"/>
      <c r="DM134" s="1"/>
      <c r="DN134" s="1"/>
      <c r="DO134" s="1"/>
      <c r="DP134" s="1"/>
      <c r="DQ134" s="1"/>
      <c r="DR134" s="1"/>
      <c r="DS134" s="1"/>
      <c r="DT134" s="1"/>
      <c r="DU134" s="1"/>
      <c r="DV134" s="1"/>
      <c r="DW134" s="1"/>
      <c r="DX134" s="1"/>
      <c r="DY134" s="1"/>
      <c r="DZ134" s="1"/>
      <c r="EA134" s="1"/>
      <c r="EB134" s="1"/>
      <c r="EC134" s="1"/>
      <c r="ED134" s="1"/>
      <c r="EE134" s="1"/>
      <c r="EF134" s="1"/>
      <c r="EG134" s="1"/>
      <c r="EH134" s="1"/>
      <c r="EI134" s="1"/>
      <c r="EJ134" s="1"/>
      <c r="EK134" s="1"/>
      <c r="EL134" s="1"/>
      <c r="EM134" s="1"/>
      <c r="EN134" s="1"/>
      <c r="EO134" s="1"/>
      <c r="EP134" s="1"/>
      <c r="EQ134" s="1"/>
      <c r="ER134" s="1"/>
      <c r="ES134" s="1"/>
      <c r="ET134" s="1"/>
      <c r="WZB134" s="1"/>
      <c r="WZC134" s="1"/>
      <c r="WZD134" s="1"/>
      <c r="WZE134" s="1"/>
      <c r="WZF134" s="1"/>
      <c r="WZG134" s="1"/>
      <c r="WZH134" s="1"/>
      <c r="WZI134" s="1"/>
      <c r="WZJ134" s="1"/>
      <c r="WZK134" s="1"/>
      <c r="WZL134" s="1"/>
      <c r="WZM134" s="1"/>
      <c r="WZN134" s="1"/>
      <c r="WZO134" s="1"/>
      <c r="WZP134" s="1"/>
      <c r="WZQ134" s="1"/>
      <c r="WZR134" s="1"/>
      <c r="WZS134" s="1"/>
      <c r="WZT134" s="1"/>
      <c r="WZU134" s="1"/>
      <c r="WZV134" s="1"/>
      <c r="WZW134" s="1"/>
      <c r="WZX134" s="1"/>
      <c r="WZY134" s="1"/>
      <c r="WZZ134" s="1"/>
      <c r="XAA134" s="1"/>
      <c r="XAB134" s="1"/>
      <c r="XAC134" s="1"/>
      <c r="XAD134" s="1"/>
      <c r="XAE134" s="1"/>
      <c r="XAF134" s="1"/>
      <c r="XAG134" s="1"/>
      <c r="XAH134" s="1"/>
      <c r="XAI134" s="1"/>
      <c r="XAJ134" s="1"/>
      <c r="XAK134" s="1"/>
      <c r="XAL134" s="1"/>
      <c r="XAM134" s="1"/>
      <c r="XAN134" s="1"/>
      <c r="XAO134" s="1"/>
      <c r="XAP134" s="1"/>
      <c r="XAQ134" s="1"/>
      <c r="XAR134" s="1"/>
      <c r="XAS134" s="1"/>
      <c r="XAT134" s="1"/>
      <c r="XAU134" s="1"/>
      <c r="XAV134" s="1"/>
      <c r="XAW134" s="1"/>
      <c r="XAX134" s="1"/>
      <c r="XAY134" s="1"/>
      <c r="XAZ134" s="1"/>
      <c r="XBA134" s="1"/>
      <c r="XBB134" s="1"/>
      <c r="XBC134" s="1"/>
      <c r="XBD134" s="1"/>
      <c r="XBE134" s="1"/>
      <c r="XBF134" s="1"/>
      <c r="XBG134" s="1"/>
      <c r="XBH134" s="1"/>
      <c r="XBI134" s="1"/>
      <c r="XBJ134" s="1"/>
      <c r="XBK134" s="1"/>
      <c r="XBL134" s="1"/>
      <c r="XBM134" s="1"/>
      <c r="XBN134" s="1"/>
      <c r="XBO134" s="1"/>
      <c r="XBP134" s="1"/>
      <c r="XBQ134" s="1"/>
      <c r="XBR134" s="1"/>
      <c r="XBS134" s="1"/>
      <c r="XBT134" s="1"/>
      <c r="XBU134" s="1"/>
      <c r="XBV134" s="1"/>
      <c r="XBW134" s="1"/>
      <c r="XBX134" s="1"/>
      <c r="XBY134" s="1"/>
      <c r="XBZ134" s="1"/>
      <c r="XCA134" s="1"/>
      <c r="XCB134" s="1"/>
      <c r="XCC134" s="1"/>
      <c r="XCD134" s="1"/>
      <c r="XCE134" s="1"/>
      <c r="XCF134" s="1"/>
      <c r="XCG134" s="1"/>
      <c r="XCH134" s="1"/>
      <c r="XCI134" s="1"/>
      <c r="XCJ134" s="1"/>
      <c r="XCK134" s="1"/>
      <c r="XCL134" s="1"/>
      <c r="XCM134" s="1"/>
      <c r="XCN134" s="1"/>
      <c r="XCO134" s="1"/>
      <c r="XCP134" s="1"/>
      <c r="XCQ134" s="1"/>
      <c r="XCR134" s="1"/>
      <c r="XCS134" s="1"/>
      <c r="XCT134" s="1"/>
      <c r="XCU134" s="1"/>
      <c r="XCV134" s="1"/>
      <c r="XCW134" s="1"/>
      <c r="XCX134" s="1"/>
      <c r="XCY134" s="1"/>
      <c r="XCZ134" s="1"/>
      <c r="XDA134" s="1"/>
      <c r="XDB134" s="1"/>
      <c r="XDC134" s="1"/>
      <c r="XDD134" s="1"/>
      <c r="XDE134" s="1"/>
      <c r="XDF134" s="1"/>
      <c r="XDG134" s="1"/>
      <c r="XDH134" s="1"/>
      <c r="XDI134" s="1"/>
      <c r="XDJ134" s="1"/>
      <c r="XDK134" s="1"/>
      <c r="XDL134" s="1"/>
      <c r="XDM134" s="1"/>
      <c r="XDN134" s="1"/>
      <c r="XDO134" s="1"/>
      <c r="XDP134" s="1"/>
      <c r="XDQ134" s="1"/>
      <c r="XDR134" s="1"/>
      <c r="XDS134" s="1"/>
      <c r="XDT134" s="1"/>
      <c r="XDU134" s="1"/>
      <c r="XDV134" s="1"/>
      <c r="XDW134" s="1"/>
      <c r="XDX134" s="1"/>
      <c r="XDY134" s="1"/>
      <c r="XDZ134" s="1"/>
      <c r="XEA134" s="1"/>
      <c r="XEB134" s="1"/>
      <c r="XEC134" s="1"/>
      <c r="XED134" s="1"/>
      <c r="XEE134" s="1"/>
      <c r="XEF134" s="1"/>
      <c r="XEG134" s="1"/>
      <c r="XEH134" s="1"/>
      <c r="XEI134" s="1"/>
      <c r="XEJ134" s="1"/>
      <c r="XEK134" s="1"/>
      <c r="XEL134" s="1"/>
      <c r="XEM134" s="1"/>
      <c r="XEN134" s="1"/>
      <c r="XEO134" s="1"/>
      <c r="XEP134" s="1"/>
      <c r="XEQ134" s="1"/>
      <c r="XER134" s="1"/>
      <c r="XES134" s="1"/>
      <c r="XET134" s="1"/>
      <c r="XEU134" s="1"/>
      <c r="XEV134" s="1"/>
      <c r="XEW134" s="1"/>
      <c r="XEX134" s="1"/>
      <c r="XEY134" s="1"/>
      <c r="XEZ134" s="1"/>
      <c r="XFA134" s="1"/>
      <c r="XFB134" s="1"/>
      <c r="XFC134" s="1"/>
    </row>
    <row r="135" spans="1:150 16226:16383" s="3" customFormat="1" ht="20.5" x14ac:dyDescent="0.35">
      <c r="A135" s="84">
        <f>A134+1</f>
        <v>2</v>
      </c>
      <c r="B135" s="85"/>
      <c r="C135" s="49" t="s">
        <v>329</v>
      </c>
      <c r="D135" s="86" t="s">
        <v>331</v>
      </c>
      <c r="E135" s="88"/>
      <c r="F135" s="88"/>
      <c r="G135" s="88"/>
      <c r="H135" s="89"/>
      <c r="I135" s="1"/>
      <c r="J135" s="1"/>
      <c r="K135" s="1"/>
      <c r="L135" s="1"/>
      <c r="M135" s="1"/>
      <c r="N135" s="1"/>
      <c r="O135" s="1"/>
      <c r="P135" s="1"/>
      <c r="Q135" s="1"/>
      <c r="R135" s="1"/>
      <c r="S135" s="1"/>
      <c r="T135" s="1"/>
      <c r="U135" s="1"/>
      <c r="V135" s="1"/>
      <c r="W135" s="1"/>
      <c r="X135" s="1"/>
      <c r="Y135" s="1"/>
      <c r="Z135" s="1"/>
      <c r="AA135" s="1"/>
      <c r="AB135" s="1"/>
      <c r="AC135" s="1"/>
      <c r="AD135" s="1"/>
      <c r="AE135" s="1"/>
      <c r="AF135" s="1"/>
      <c r="AG135" s="1"/>
      <c r="AH135" s="1"/>
      <c r="AI135" s="1"/>
      <c r="AJ135" s="1"/>
      <c r="AK135" s="1"/>
      <c r="AL135" s="1"/>
      <c r="AM135" s="1"/>
      <c r="AN135" s="1"/>
      <c r="AO135" s="1"/>
      <c r="AP135" s="1"/>
      <c r="AQ135" s="1"/>
      <c r="AR135" s="1"/>
      <c r="AS135" s="1"/>
      <c r="AT135" s="1"/>
      <c r="AU135" s="1"/>
      <c r="AV135" s="1"/>
      <c r="AW135" s="1"/>
      <c r="AX135" s="1"/>
      <c r="AY135" s="1"/>
      <c r="AZ135" s="1"/>
      <c r="BA135" s="1"/>
      <c r="BB135" s="1"/>
      <c r="BC135" s="1"/>
      <c r="BD135" s="1"/>
      <c r="BE135" s="1"/>
      <c r="BF135" s="1"/>
      <c r="BG135" s="1"/>
      <c r="BH135" s="1"/>
      <c r="BI135" s="1"/>
      <c r="BJ135" s="1"/>
      <c r="BK135" s="1"/>
      <c r="BL135" s="1"/>
      <c r="BM135" s="1"/>
      <c r="BN135" s="1"/>
      <c r="BO135" s="1"/>
      <c r="BP135" s="1"/>
      <c r="BQ135" s="1"/>
      <c r="BR135" s="1"/>
      <c r="BS135" s="1"/>
      <c r="BT135" s="1"/>
      <c r="BU135" s="1"/>
      <c r="BV135" s="1"/>
      <c r="BW135" s="1"/>
      <c r="BX135" s="1"/>
      <c r="BY135" s="1"/>
      <c r="BZ135" s="1"/>
      <c r="CA135" s="1"/>
      <c r="CB135" s="1"/>
      <c r="CC135" s="1"/>
      <c r="CD135" s="1"/>
      <c r="CE135" s="1"/>
      <c r="CF135" s="1"/>
      <c r="CG135" s="1"/>
      <c r="CH135" s="1"/>
      <c r="CI135" s="1"/>
      <c r="CJ135" s="1"/>
      <c r="CK135" s="1"/>
      <c r="CL135" s="1"/>
      <c r="CM135" s="1"/>
      <c r="CN135" s="1"/>
      <c r="CO135" s="1"/>
      <c r="CP135" s="1"/>
      <c r="CQ135" s="1"/>
      <c r="CR135" s="1"/>
      <c r="CS135" s="1"/>
      <c r="CT135" s="1"/>
      <c r="CU135" s="1"/>
      <c r="CV135" s="1"/>
      <c r="CW135" s="1"/>
      <c r="CX135" s="1"/>
      <c r="CY135" s="1"/>
      <c r="CZ135" s="1"/>
      <c r="DA135" s="1"/>
      <c r="DB135" s="1"/>
      <c r="DC135" s="1"/>
      <c r="DD135" s="1"/>
      <c r="DE135" s="1"/>
      <c r="DF135" s="1"/>
      <c r="DG135" s="1"/>
      <c r="DH135" s="1"/>
      <c r="DI135" s="1"/>
      <c r="DJ135" s="1"/>
      <c r="DK135" s="1"/>
      <c r="DL135" s="1"/>
      <c r="DM135" s="1"/>
      <c r="DN135" s="1"/>
      <c r="DO135" s="1"/>
      <c r="DP135" s="1"/>
      <c r="DQ135" s="1"/>
      <c r="DR135" s="1"/>
      <c r="DS135" s="1"/>
      <c r="DT135" s="1"/>
      <c r="DU135" s="1"/>
      <c r="DV135" s="1"/>
      <c r="DW135" s="1"/>
      <c r="DX135" s="1"/>
      <c r="DY135" s="1"/>
      <c r="DZ135" s="1"/>
      <c r="EA135" s="1"/>
      <c r="EB135" s="1"/>
      <c r="EC135" s="1"/>
      <c r="ED135" s="1"/>
      <c r="EE135" s="1"/>
      <c r="EF135" s="1"/>
      <c r="EG135" s="1"/>
      <c r="EH135" s="1"/>
      <c r="EI135" s="1"/>
      <c r="EJ135" s="1"/>
      <c r="EK135" s="1"/>
      <c r="EL135" s="1"/>
      <c r="EM135" s="1"/>
      <c r="EN135" s="1"/>
      <c r="EO135" s="1"/>
      <c r="EP135" s="1"/>
      <c r="EQ135" s="1"/>
      <c r="ER135" s="1"/>
      <c r="ES135" s="1"/>
      <c r="ET135" s="1"/>
      <c r="WZB135" s="1"/>
      <c r="WZC135" s="1"/>
      <c r="WZD135" s="1"/>
      <c r="WZE135" s="1"/>
      <c r="WZF135" s="1"/>
      <c r="WZG135" s="1"/>
      <c r="WZH135" s="1"/>
      <c r="WZI135" s="1"/>
      <c r="WZJ135" s="1"/>
      <c r="WZK135" s="1"/>
      <c r="WZL135" s="1"/>
      <c r="WZM135" s="1"/>
      <c r="WZN135" s="1"/>
      <c r="WZO135" s="1"/>
      <c r="WZP135" s="1"/>
      <c r="WZQ135" s="1"/>
      <c r="WZR135" s="1"/>
      <c r="WZS135" s="1"/>
      <c r="WZT135" s="1"/>
      <c r="WZU135" s="1"/>
      <c r="WZV135" s="1"/>
      <c r="WZW135" s="1"/>
      <c r="WZX135" s="1"/>
      <c r="WZY135" s="1"/>
      <c r="WZZ135" s="1"/>
      <c r="XAA135" s="1"/>
      <c r="XAB135" s="1"/>
      <c r="XAC135" s="1"/>
      <c r="XAD135" s="1"/>
      <c r="XAE135" s="1"/>
      <c r="XAF135" s="1"/>
      <c r="XAG135" s="1"/>
      <c r="XAH135" s="1"/>
      <c r="XAI135" s="1"/>
      <c r="XAJ135" s="1"/>
      <c r="XAK135" s="1"/>
      <c r="XAL135" s="1"/>
      <c r="XAM135" s="1"/>
      <c r="XAN135" s="1"/>
      <c r="XAO135" s="1"/>
      <c r="XAP135" s="1"/>
      <c r="XAQ135" s="1"/>
      <c r="XAR135" s="1"/>
      <c r="XAS135" s="1"/>
      <c r="XAT135" s="1"/>
      <c r="XAU135" s="1"/>
      <c r="XAV135" s="1"/>
      <c r="XAW135" s="1"/>
      <c r="XAX135" s="1"/>
      <c r="XAY135" s="1"/>
      <c r="XAZ135" s="1"/>
      <c r="XBA135" s="1"/>
      <c r="XBB135" s="1"/>
      <c r="XBC135" s="1"/>
      <c r="XBD135" s="1"/>
      <c r="XBE135" s="1"/>
      <c r="XBF135" s="1"/>
      <c r="XBG135" s="1"/>
      <c r="XBH135" s="1"/>
      <c r="XBI135" s="1"/>
      <c r="XBJ135" s="1"/>
      <c r="XBK135" s="1"/>
      <c r="XBL135" s="1"/>
      <c r="XBM135" s="1"/>
      <c r="XBN135" s="1"/>
      <c r="XBO135" s="1"/>
      <c r="XBP135" s="1"/>
      <c r="XBQ135" s="1"/>
      <c r="XBR135" s="1"/>
      <c r="XBS135" s="1"/>
      <c r="XBT135" s="1"/>
      <c r="XBU135" s="1"/>
      <c r="XBV135" s="1"/>
      <c r="XBW135" s="1"/>
      <c r="XBX135" s="1"/>
      <c r="XBY135" s="1"/>
      <c r="XBZ135" s="1"/>
      <c r="XCA135" s="1"/>
      <c r="XCB135" s="1"/>
      <c r="XCC135" s="1"/>
      <c r="XCD135" s="1"/>
      <c r="XCE135" s="1"/>
      <c r="XCF135" s="1"/>
      <c r="XCG135" s="1"/>
      <c r="XCH135" s="1"/>
      <c r="XCI135" s="1"/>
      <c r="XCJ135" s="1"/>
      <c r="XCK135" s="1"/>
      <c r="XCL135" s="1"/>
      <c r="XCM135" s="1"/>
      <c r="XCN135" s="1"/>
      <c r="XCO135" s="1"/>
      <c r="XCP135" s="1"/>
      <c r="XCQ135" s="1"/>
      <c r="XCR135" s="1"/>
      <c r="XCS135" s="1"/>
      <c r="XCT135" s="1"/>
      <c r="XCU135" s="1"/>
      <c r="XCV135" s="1"/>
      <c r="XCW135" s="1"/>
      <c r="XCX135" s="1"/>
      <c r="XCY135" s="1"/>
      <c r="XCZ135" s="1"/>
      <c r="XDA135" s="1"/>
      <c r="XDB135" s="1"/>
      <c r="XDC135" s="1"/>
      <c r="XDD135" s="1"/>
      <c r="XDE135" s="1"/>
      <c r="XDF135" s="1"/>
      <c r="XDG135" s="1"/>
      <c r="XDH135" s="1"/>
      <c r="XDI135" s="1"/>
      <c r="XDJ135" s="1"/>
      <c r="XDK135" s="1"/>
      <c r="XDL135" s="1"/>
      <c r="XDM135" s="1"/>
      <c r="XDN135" s="1"/>
      <c r="XDO135" s="1"/>
      <c r="XDP135" s="1"/>
      <c r="XDQ135" s="1"/>
      <c r="XDR135" s="1"/>
      <c r="XDS135" s="1"/>
      <c r="XDT135" s="1"/>
      <c r="XDU135" s="1"/>
      <c r="XDV135" s="1"/>
      <c r="XDW135" s="1"/>
      <c r="XDX135" s="1"/>
      <c r="XDY135" s="1"/>
      <c r="XDZ135" s="1"/>
      <c r="XEA135" s="1"/>
      <c r="XEB135" s="1"/>
      <c r="XEC135" s="1"/>
      <c r="XED135" s="1"/>
      <c r="XEE135" s="1"/>
      <c r="XEF135" s="1"/>
      <c r="XEG135" s="1"/>
      <c r="XEH135" s="1"/>
      <c r="XEI135" s="1"/>
      <c r="XEJ135" s="1"/>
      <c r="XEK135" s="1"/>
      <c r="XEL135" s="1"/>
      <c r="XEM135" s="1"/>
      <c r="XEN135" s="1"/>
      <c r="XEO135" s="1"/>
      <c r="XEP135" s="1"/>
      <c r="XEQ135" s="1"/>
      <c r="XER135" s="1"/>
      <c r="XES135" s="1"/>
      <c r="XET135" s="1"/>
      <c r="XEU135" s="1"/>
      <c r="XEV135" s="1"/>
      <c r="XEW135" s="1"/>
      <c r="XEX135" s="1"/>
      <c r="XEY135" s="1"/>
      <c r="XEZ135" s="1"/>
      <c r="XFA135" s="1"/>
      <c r="XFB135" s="1"/>
      <c r="XFC135" s="1"/>
    </row>
    <row r="136" spans="1:150 16226:16383" s="3" customFormat="1" ht="20.5" x14ac:dyDescent="0.35">
      <c r="A136" s="84">
        <f t="shared" ref="A136:A141" si="0">A135+1</f>
        <v>3</v>
      </c>
      <c r="B136" s="85"/>
      <c r="C136" s="49" t="s">
        <v>329</v>
      </c>
      <c r="D136" s="86" t="s">
        <v>333</v>
      </c>
      <c r="E136" s="88"/>
      <c r="F136" s="88"/>
      <c r="G136" s="88"/>
      <c r="H136" s="89"/>
      <c r="I136" s="1"/>
      <c r="J136" s="1"/>
      <c r="K136" s="1"/>
      <c r="L136" s="1"/>
      <c r="M136" s="1"/>
      <c r="N136" s="1"/>
      <c r="O136" s="1"/>
      <c r="P136" s="1"/>
      <c r="Q136" s="1"/>
      <c r="R136" s="1"/>
      <c r="S136" s="1"/>
      <c r="T136" s="1"/>
      <c r="U136" s="1"/>
      <c r="V136" s="1"/>
      <c r="W136" s="1"/>
      <c r="X136" s="1"/>
      <c r="Y136" s="1"/>
      <c r="Z136" s="1"/>
      <c r="AA136" s="1"/>
      <c r="AB136" s="1"/>
      <c r="AC136" s="1"/>
      <c r="AD136" s="1"/>
      <c r="AE136" s="1"/>
      <c r="AF136" s="1"/>
      <c r="AG136" s="1"/>
      <c r="AH136" s="1"/>
      <c r="AI136" s="1"/>
      <c r="AJ136" s="1"/>
      <c r="AK136" s="1"/>
      <c r="AL136" s="1"/>
      <c r="AM136" s="1"/>
      <c r="AN136" s="1"/>
      <c r="AO136" s="1"/>
      <c r="AP136" s="1"/>
      <c r="AQ136" s="1"/>
      <c r="AR136" s="1"/>
      <c r="AS136" s="1"/>
      <c r="AT136" s="1"/>
      <c r="AU136" s="1"/>
      <c r="AV136" s="1"/>
      <c r="AW136" s="1"/>
      <c r="AX136" s="1"/>
      <c r="AY136" s="1"/>
      <c r="AZ136" s="1"/>
      <c r="BA136" s="1"/>
      <c r="BB136" s="1"/>
      <c r="BC136" s="1"/>
      <c r="BD136" s="1"/>
      <c r="BE136" s="1"/>
      <c r="BF136" s="1"/>
      <c r="BG136" s="1"/>
      <c r="BH136" s="1"/>
      <c r="BI136" s="1"/>
      <c r="BJ136" s="1"/>
      <c r="BK136" s="1"/>
      <c r="BL136" s="1"/>
      <c r="BM136" s="1"/>
      <c r="BN136" s="1"/>
      <c r="BO136" s="1"/>
      <c r="BP136" s="1"/>
      <c r="BQ136" s="1"/>
      <c r="BR136" s="1"/>
      <c r="BS136" s="1"/>
      <c r="BT136" s="1"/>
      <c r="BU136" s="1"/>
      <c r="BV136" s="1"/>
      <c r="BW136" s="1"/>
      <c r="BX136" s="1"/>
      <c r="BY136" s="1"/>
      <c r="BZ136" s="1"/>
      <c r="CA136" s="1"/>
      <c r="CB136" s="1"/>
      <c r="CC136" s="1"/>
      <c r="CD136" s="1"/>
      <c r="CE136" s="1"/>
      <c r="CF136" s="1"/>
      <c r="CG136" s="1"/>
      <c r="CH136" s="1"/>
      <c r="CI136" s="1"/>
      <c r="CJ136" s="1"/>
      <c r="CK136" s="1"/>
      <c r="CL136" s="1"/>
      <c r="CM136" s="1"/>
      <c r="CN136" s="1"/>
      <c r="CO136" s="1"/>
      <c r="CP136" s="1"/>
      <c r="CQ136" s="1"/>
      <c r="CR136" s="1"/>
      <c r="CS136" s="1"/>
      <c r="CT136" s="1"/>
      <c r="CU136" s="1"/>
      <c r="CV136" s="1"/>
      <c r="CW136" s="1"/>
      <c r="CX136" s="1"/>
      <c r="CY136" s="1"/>
      <c r="CZ136" s="1"/>
      <c r="DA136" s="1"/>
      <c r="DB136" s="1"/>
      <c r="DC136" s="1"/>
      <c r="DD136" s="1"/>
      <c r="DE136" s="1"/>
      <c r="DF136" s="1"/>
      <c r="DG136" s="1"/>
      <c r="DH136" s="1"/>
      <c r="DI136" s="1"/>
      <c r="DJ136" s="1"/>
      <c r="DK136" s="1"/>
      <c r="DL136" s="1"/>
      <c r="DM136" s="1"/>
      <c r="DN136" s="1"/>
      <c r="DO136" s="1"/>
      <c r="DP136" s="1"/>
      <c r="DQ136" s="1"/>
      <c r="DR136" s="1"/>
      <c r="DS136" s="1"/>
      <c r="DT136" s="1"/>
      <c r="DU136" s="1"/>
      <c r="DV136" s="1"/>
      <c r="DW136" s="1"/>
      <c r="DX136" s="1"/>
      <c r="DY136" s="1"/>
      <c r="DZ136" s="1"/>
      <c r="EA136" s="1"/>
      <c r="EB136" s="1"/>
      <c r="EC136" s="1"/>
      <c r="ED136" s="1"/>
      <c r="EE136" s="1"/>
      <c r="EF136" s="1"/>
      <c r="EG136" s="1"/>
      <c r="EH136" s="1"/>
      <c r="EI136" s="1"/>
      <c r="EJ136" s="1"/>
      <c r="EK136" s="1"/>
      <c r="EL136" s="1"/>
      <c r="EM136" s="1"/>
      <c r="EN136" s="1"/>
      <c r="EO136" s="1"/>
      <c r="EP136" s="1"/>
      <c r="EQ136" s="1"/>
      <c r="ER136" s="1"/>
      <c r="ES136" s="1"/>
      <c r="ET136" s="1"/>
      <c r="WZB136" s="1"/>
      <c r="WZC136" s="1"/>
      <c r="WZD136" s="1"/>
      <c r="WZE136" s="1"/>
      <c r="WZF136" s="1"/>
      <c r="WZG136" s="1"/>
      <c r="WZH136" s="1"/>
      <c r="WZI136" s="1"/>
      <c r="WZJ136" s="1"/>
      <c r="WZK136" s="1"/>
      <c r="WZL136" s="1"/>
      <c r="WZM136" s="1"/>
      <c r="WZN136" s="1"/>
      <c r="WZO136" s="1"/>
      <c r="WZP136" s="1"/>
      <c r="WZQ136" s="1"/>
      <c r="WZR136" s="1"/>
      <c r="WZS136" s="1"/>
      <c r="WZT136" s="1"/>
      <c r="WZU136" s="1"/>
      <c r="WZV136" s="1"/>
      <c r="WZW136" s="1"/>
      <c r="WZX136" s="1"/>
      <c r="WZY136" s="1"/>
      <c r="WZZ136" s="1"/>
      <c r="XAA136" s="1"/>
      <c r="XAB136" s="1"/>
      <c r="XAC136" s="1"/>
      <c r="XAD136" s="1"/>
      <c r="XAE136" s="1"/>
      <c r="XAF136" s="1"/>
      <c r="XAG136" s="1"/>
      <c r="XAH136" s="1"/>
      <c r="XAI136" s="1"/>
      <c r="XAJ136" s="1"/>
      <c r="XAK136" s="1"/>
      <c r="XAL136" s="1"/>
      <c r="XAM136" s="1"/>
      <c r="XAN136" s="1"/>
      <c r="XAO136" s="1"/>
      <c r="XAP136" s="1"/>
      <c r="XAQ136" s="1"/>
      <c r="XAR136" s="1"/>
      <c r="XAS136" s="1"/>
      <c r="XAT136" s="1"/>
      <c r="XAU136" s="1"/>
      <c r="XAV136" s="1"/>
      <c r="XAW136" s="1"/>
      <c r="XAX136" s="1"/>
      <c r="XAY136" s="1"/>
      <c r="XAZ136" s="1"/>
      <c r="XBA136" s="1"/>
      <c r="XBB136" s="1"/>
      <c r="XBC136" s="1"/>
      <c r="XBD136" s="1"/>
      <c r="XBE136" s="1"/>
      <c r="XBF136" s="1"/>
      <c r="XBG136" s="1"/>
      <c r="XBH136" s="1"/>
      <c r="XBI136" s="1"/>
      <c r="XBJ136" s="1"/>
      <c r="XBK136" s="1"/>
      <c r="XBL136" s="1"/>
      <c r="XBM136" s="1"/>
      <c r="XBN136" s="1"/>
      <c r="XBO136" s="1"/>
      <c r="XBP136" s="1"/>
      <c r="XBQ136" s="1"/>
      <c r="XBR136" s="1"/>
      <c r="XBS136" s="1"/>
      <c r="XBT136" s="1"/>
      <c r="XBU136" s="1"/>
      <c r="XBV136" s="1"/>
      <c r="XBW136" s="1"/>
      <c r="XBX136" s="1"/>
      <c r="XBY136" s="1"/>
      <c r="XBZ136" s="1"/>
      <c r="XCA136" s="1"/>
      <c r="XCB136" s="1"/>
      <c r="XCC136" s="1"/>
      <c r="XCD136" s="1"/>
      <c r="XCE136" s="1"/>
      <c r="XCF136" s="1"/>
      <c r="XCG136" s="1"/>
      <c r="XCH136" s="1"/>
      <c r="XCI136" s="1"/>
      <c r="XCJ136" s="1"/>
      <c r="XCK136" s="1"/>
      <c r="XCL136" s="1"/>
      <c r="XCM136" s="1"/>
      <c r="XCN136" s="1"/>
      <c r="XCO136" s="1"/>
      <c r="XCP136" s="1"/>
      <c r="XCQ136" s="1"/>
      <c r="XCR136" s="1"/>
      <c r="XCS136" s="1"/>
      <c r="XCT136" s="1"/>
      <c r="XCU136" s="1"/>
      <c r="XCV136" s="1"/>
      <c r="XCW136" s="1"/>
      <c r="XCX136" s="1"/>
      <c r="XCY136" s="1"/>
      <c r="XCZ136" s="1"/>
      <c r="XDA136" s="1"/>
      <c r="XDB136" s="1"/>
      <c r="XDC136" s="1"/>
      <c r="XDD136" s="1"/>
      <c r="XDE136" s="1"/>
      <c r="XDF136" s="1"/>
      <c r="XDG136" s="1"/>
      <c r="XDH136" s="1"/>
      <c r="XDI136" s="1"/>
      <c r="XDJ136" s="1"/>
      <c r="XDK136" s="1"/>
      <c r="XDL136" s="1"/>
      <c r="XDM136" s="1"/>
      <c r="XDN136" s="1"/>
      <c r="XDO136" s="1"/>
      <c r="XDP136" s="1"/>
      <c r="XDQ136" s="1"/>
      <c r="XDR136" s="1"/>
      <c r="XDS136" s="1"/>
      <c r="XDT136" s="1"/>
      <c r="XDU136" s="1"/>
      <c r="XDV136" s="1"/>
      <c r="XDW136" s="1"/>
      <c r="XDX136" s="1"/>
      <c r="XDY136" s="1"/>
      <c r="XDZ136" s="1"/>
      <c r="XEA136" s="1"/>
      <c r="XEB136" s="1"/>
      <c r="XEC136" s="1"/>
      <c r="XED136" s="1"/>
      <c r="XEE136" s="1"/>
      <c r="XEF136" s="1"/>
      <c r="XEG136" s="1"/>
      <c r="XEH136" s="1"/>
      <c r="XEI136" s="1"/>
      <c r="XEJ136" s="1"/>
      <c r="XEK136" s="1"/>
      <c r="XEL136" s="1"/>
      <c r="XEM136" s="1"/>
      <c r="XEN136" s="1"/>
      <c r="XEO136" s="1"/>
      <c r="XEP136" s="1"/>
      <c r="XEQ136" s="1"/>
      <c r="XER136" s="1"/>
      <c r="XES136" s="1"/>
      <c r="XET136" s="1"/>
      <c r="XEU136" s="1"/>
      <c r="XEV136" s="1"/>
      <c r="XEW136" s="1"/>
      <c r="XEX136" s="1"/>
      <c r="XEY136" s="1"/>
      <c r="XEZ136" s="1"/>
      <c r="XFA136" s="1"/>
      <c r="XFB136" s="1"/>
      <c r="XFC136" s="1"/>
    </row>
    <row r="137" spans="1:150 16226:16383" s="3" customFormat="1" ht="20.25" customHeight="1" x14ac:dyDescent="0.35">
      <c r="A137" s="84">
        <f t="shared" si="0"/>
        <v>4</v>
      </c>
      <c r="B137" s="85"/>
      <c r="C137" s="49" t="s">
        <v>329</v>
      </c>
      <c r="D137" s="86" t="s">
        <v>332</v>
      </c>
      <c r="E137" s="88"/>
      <c r="F137" s="88"/>
      <c r="G137" s="88"/>
      <c r="H137" s="89"/>
      <c r="I137" s="1"/>
      <c r="J137" s="1"/>
      <c r="K137" s="1"/>
      <c r="L137" s="1"/>
      <c r="M137" s="1"/>
      <c r="N137" s="1"/>
      <c r="O137" s="1"/>
      <c r="P137" s="1"/>
      <c r="Q137" s="1"/>
      <c r="R137" s="1"/>
      <c r="S137" s="1"/>
      <c r="T137" s="1"/>
      <c r="U137" s="1"/>
      <c r="V137" s="1"/>
      <c r="W137" s="1"/>
      <c r="X137" s="1"/>
      <c r="Y137" s="1"/>
      <c r="Z137" s="1"/>
      <c r="AA137" s="1"/>
      <c r="AB137" s="1"/>
      <c r="AC137" s="1"/>
      <c r="AD137" s="1"/>
      <c r="AE137" s="1"/>
      <c r="AF137" s="1"/>
      <c r="AG137" s="1"/>
      <c r="AH137" s="1"/>
      <c r="AI137" s="1"/>
      <c r="AJ137" s="1"/>
      <c r="AK137" s="1"/>
      <c r="AL137" s="1"/>
      <c r="AM137" s="1"/>
      <c r="AN137" s="1"/>
      <c r="AO137" s="1"/>
      <c r="AP137" s="1"/>
      <c r="AQ137" s="1"/>
      <c r="AR137" s="1"/>
      <c r="AS137" s="1"/>
      <c r="AT137" s="1"/>
      <c r="AU137" s="1"/>
      <c r="AV137" s="1"/>
      <c r="AW137" s="1"/>
      <c r="AX137" s="1"/>
      <c r="AY137" s="1"/>
      <c r="AZ137" s="1"/>
      <c r="BA137" s="1"/>
      <c r="BB137" s="1"/>
      <c r="BC137" s="1"/>
      <c r="BD137" s="1"/>
      <c r="BE137" s="1"/>
      <c r="BF137" s="1"/>
      <c r="BG137" s="1"/>
      <c r="BH137" s="1"/>
      <c r="BI137" s="1"/>
      <c r="BJ137" s="1"/>
      <c r="BK137" s="1"/>
      <c r="BL137" s="1"/>
      <c r="BM137" s="1"/>
      <c r="BN137" s="1"/>
      <c r="BO137" s="1"/>
      <c r="BP137" s="1"/>
      <c r="BQ137" s="1"/>
      <c r="BR137" s="1"/>
      <c r="BS137" s="1"/>
      <c r="BT137" s="1"/>
      <c r="BU137" s="1"/>
      <c r="BV137" s="1"/>
      <c r="BW137" s="1"/>
      <c r="BX137" s="1"/>
      <c r="BY137" s="1"/>
      <c r="BZ137" s="1"/>
      <c r="CA137" s="1"/>
      <c r="CB137" s="1"/>
      <c r="CC137" s="1"/>
      <c r="CD137" s="1"/>
      <c r="CE137" s="1"/>
      <c r="CF137" s="1"/>
      <c r="CG137" s="1"/>
      <c r="CH137" s="1"/>
      <c r="CI137" s="1"/>
      <c r="CJ137" s="1"/>
      <c r="CK137" s="1"/>
      <c r="CL137" s="1"/>
      <c r="CM137" s="1"/>
      <c r="CN137" s="1"/>
      <c r="CO137" s="1"/>
      <c r="CP137" s="1"/>
      <c r="CQ137" s="1"/>
      <c r="CR137" s="1"/>
      <c r="CS137" s="1"/>
      <c r="CT137" s="1"/>
      <c r="CU137" s="1"/>
      <c r="CV137" s="1"/>
      <c r="CW137" s="1"/>
      <c r="CX137" s="1"/>
      <c r="CY137" s="1"/>
      <c r="CZ137" s="1"/>
      <c r="DA137" s="1"/>
      <c r="DB137" s="1"/>
      <c r="DC137" s="1"/>
      <c r="DD137" s="1"/>
      <c r="DE137" s="1"/>
      <c r="DF137" s="1"/>
      <c r="DG137" s="1"/>
      <c r="DH137" s="1"/>
      <c r="DI137" s="1"/>
      <c r="DJ137" s="1"/>
      <c r="DK137" s="1"/>
      <c r="DL137" s="1"/>
      <c r="DM137" s="1"/>
      <c r="DN137" s="1"/>
      <c r="DO137" s="1"/>
      <c r="DP137" s="1"/>
      <c r="DQ137" s="1"/>
      <c r="DR137" s="1"/>
      <c r="DS137" s="1"/>
      <c r="DT137" s="1"/>
      <c r="DU137" s="1"/>
      <c r="DV137" s="1"/>
      <c r="DW137" s="1"/>
      <c r="DX137" s="1"/>
      <c r="DY137" s="1"/>
      <c r="DZ137" s="1"/>
      <c r="EA137" s="1"/>
      <c r="EB137" s="1"/>
      <c r="EC137" s="1"/>
      <c r="ED137" s="1"/>
      <c r="EE137" s="1"/>
      <c r="EF137" s="1"/>
      <c r="EG137" s="1"/>
      <c r="EH137" s="1"/>
      <c r="EI137" s="1"/>
      <c r="EJ137" s="1"/>
      <c r="EK137" s="1"/>
      <c r="EL137" s="1"/>
      <c r="EM137" s="1"/>
      <c r="EN137" s="1"/>
      <c r="EO137" s="1"/>
      <c r="EP137" s="1"/>
      <c r="EQ137" s="1"/>
      <c r="ER137" s="1"/>
      <c r="ES137" s="1"/>
      <c r="ET137" s="1"/>
      <c r="WZB137" s="1"/>
      <c r="WZC137" s="1"/>
      <c r="WZD137" s="1"/>
      <c r="WZE137" s="1"/>
      <c r="WZF137" s="1"/>
      <c r="WZG137" s="1"/>
      <c r="WZH137" s="1"/>
      <c r="WZI137" s="1"/>
      <c r="WZJ137" s="1"/>
      <c r="WZK137" s="1"/>
      <c r="WZL137" s="1"/>
      <c r="WZM137" s="1"/>
      <c r="WZN137" s="1"/>
      <c r="WZO137" s="1"/>
      <c r="WZP137" s="1"/>
      <c r="WZQ137" s="1"/>
      <c r="WZR137" s="1"/>
      <c r="WZS137" s="1"/>
      <c r="WZT137" s="1"/>
      <c r="WZU137" s="1"/>
      <c r="WZV137" s="1"/>
      <c r="WZW137" s="1"/>
      <c r="WZX137" s="1"/>
      <c r="WZY137" s="1"/>
      <c r="WZZ137" s="1"/>
      <c r="XAA137" s="1"/>
      <c r="XAB137" s="1"/>
      <c r="XAC137" s="1"/>
      <c r="XAD137" s="1"/>
      <c r="XAE137" s="1"/>
      <c r="XAF137" s="1"/>
      <c r="XAG137" s="1"/>
      <c r="XAH137" s="1"/>
      <c r="XAI137" s="1"/>
      <c r="XAJ137" s="1"/>
      <c r="XAK137" s="1"/>
      <c r="XAL137" s="1"/>
      <c r="XAM137" s="1"/>
      <c r="XAN137" s="1"/>
      <c r="XAO137" s="1"/>
      <c r="XAP137" s="1"/>
      <c r="XAQ137" s="1"/>
      <c r="XAR137" s="1"/>
      <c r="XAS137" s="1"/>
      <c r="XAT137" s="1"/>
      <c r="XAU137" s="1"/>
      <c r="XAV137" s="1"/>
      <c r="XAW137" s="1"/>
      <c r="XAX137" s="1"/>
      <c r="XAY137" s="1"/>
      <c r="XAZ137" s="1"/>
      <c r="XBA137" s="1"/>
      <c r="XBB137" s="1"/>
      <c r="XBC137" s="1"/>
      <c r="XBD137" s="1"/>
      <c r="XBE137" s="1"/>
      <c r="XBF137" s="1"/>
      <c r="XBG137" s="1"/>
      <c r="XBH137" s="1"/>
      <c r="XBI137" s="1"/>
      <c r="XBJ137" s="1"/>
      <c r="XBK137" s="1"/>
      <c r="XBL137" s="1"/>
      <c r="XBM137" s="1"/>
      <c r="XBN137" s="1"/>
      <c r="XBO137" s="1"/>
      <c r="XBP137" s="1"/>
      <c r="XBQ137" s="1"/>
      <c r="XBR137" s="1"/>
      <c r="XBS137" s="1"/>
      <c r="XBT137" s="1"/>
      <c r="XBU137" s="1"/>
      <c r="XBV137" s="1"/>
      <c r="XBW137" s="1"/>
      <c r="XBX137" s="1"/>
      <c r="XBY137" s="1"/>
      <c r="XBZ137" s="1"/>
      <c r="XCA137" s="1"/>
      <c r="XCB137" s="1"/>
      <c r="XCC137" s="1"/>
      <c r="XCD137" s="1"/>
      <c r="XCE137" s="1"/>
      <c r="XCF137" s="1"/>
      <c r="XCG137" s="1"/>
      <c r="XCH137" s="1"/>
      <c r="XCI137" s="1"/>
      <c r="XCJ137" s="1"/>
      <c r="XCK137" s="1"/>
      <c r="XCL137" s="1"/>
      <c r="XCM137" s="1"/>
      <c r="XCN137" s="1"/>
      <c r="XCO137" s="1"/>
      <c r="XCP137" s="1"/>
      <c r="XCQ137" s="1"/>
      <c r="XCR137" s="1"/>
      <c r="XCS137" s="1"/>
      <c r="XCT137" s="1"/>
      <c r="XCU137" s="1"/>
      <c r="XCV137" s="1"/>
      <c r="XCW137" s="1"/>
      <c r="XCX137" s="1"/>
      <c r="XCY137" s="1"/>
      <c r="XCZ137" s="1"/>
      <c r="XDA137" s="1"/>
      <c r="XDB137" s="1"/>
      <c r="XDC137" s="1"/>
      <c r="XDD137" s="1"/>
      <c r="XDE137" s="1"/>
      <c r="XDF137" s="1"/>
      <c r="XDG137" s="1"/>
      <c r="XDH137" s="1"/>
      <c r="XDI137" s="1"/>
      <c r="XDJ137" s="1"/>
      <c r="XDK137" s="1"/>
      <c r="XDL137" s="1"/>
      <c r="XDM137" s="1"/>
      <c r="XDN137" s="1"/>
      <c r="XDO137" s="1"/>
      <c r="XDP137" s="1"/>
      <c r="XDQ137" s="1"/>
      <c r="XDR137" s="1"/>
      <c r="XDS137" s="1"/>
      <c r="XDT137" s="1"/>
      <c r="XDU137" s="1"/>
      <c r="XDV137" s="1"/>
      <c r="XDW137" s="1"/>
      <c r="XDX137" s="1"/>
      <c r="XDY137" s="1"/>
      <c r="XDZ137" s="1"/>
      <c r="XEA137" s="1"/>
      <c r="XEB137" s="1"/>
      <c r="XEC137" s="1"/>
      <c r="XED137" s="1"/>
      <c r="XEE137" s="1"/>
      <c r="XEF137" s="1"/>
      <c r="XEG137" s="1"/>
      <c r="XEH137" s="1"/>
      <c r="XEI137" s="1"/>
      <c r="XEJ137" s="1"/>
      <c r="XEK137" s="1"/>
      <c r="XEL137" s="1"/>
      <c r="XEM137" s="1"/>
      <c r="XEN137" s="1"/>
      <c r="XEO137" s="1"/>
      <c r="XEP137" s="1"/>
      <c r="XEQ137" s="1"/>
      <c r="XER137" s="1"/>
      <c r="XES137" s="1"/>
      <c r="XET137" s="1"/>
      <c r="XEU137" s="1"/>
      <c r="XEV137" s="1"/>
      <c r="XEW137" s="1"/>
      <c r="XEX137" s="1"/>
      <c r="XEY137" s="1"/>
      <c r="XEZ137" s="1"/>
      <c r="XFA137" s="1"/>
      <c r="XFB137" s="1"/>
      <c r="XFC137" s="1"/>
    </row>
    <row r="138" spans="1:150 16226:16383" s="3" customFormat="1" ht="20.25" customHeight="1" x14ac:dyDescent="0.35">
      <c r="A138" s="84">
        <f t="shared" si="0"/>
        <v>5</v>
      </c>
      <c r="B138" s="85"/>
      <c r="C138" s="49" t="s">
        <v>329</v>
      </c>
      <c r="D138" s="49" t="s">
        <v>334</v>
      </c>
      <c r="E138" s="70">
        <f>(84.42)*(10.764)</f>
        <v>908.69687999999996</v>
      </c>
      <c r="F138" s="70">
        <f>(1.22*(2.4+3.35))*(10.764)</f>
        <v>75.50945999999999</v>
      </c>
      <c r="G138" s="6">
        <v>0</v>
      </c>
      <c r="H138" s="6">
        <f t="shared" ref="H138:H141" si="1">E138+F138+(IF(G138&lt;101,G138,IF(G138&lt;201,G138/2,IF(G138&lt;=301,G138/3,G138/4))))</f>
        <v>984.20633999999995</v>
      </c>
      <c r="I138" s="1">
        <f>4.42*1.22+2.95*2.45+5.51*3.35+1.63*1.08+1.43*1.37+2.78*2.45+0.98*1.63+3.53*3.3+2.45*1.53+3.57*3.78+1.53*2.5+3.55*1</f>
        <v>79.473399999999998</v>
      </c>
      <c r="J138" s="1"/>
      <c r="K138" s="1"/>
      <c r="L138" s="1"/>
      <c r="M138" s="1"/>
      <c r="N138" s="1"/>
      <c r="O138" s="1"/>
      <c r="P138" s="1"/>
      <c r="Q138" s="1"/>
      <c r="R138" s="1"/>
      <c r="S138" s="1"/>
      <c r="T138" s="1"/>
      <c r="U138" s="1"/>
      <c r="V138" s="1"/>
      <c r="W138" s="1"/>
      <c r="X138" s="1"/>
      <c r="Y138" s="1"/>
      <c r="Z138" s="1"/>
      <c r="AA138" s="1"/>
      <c r="AB138" s="1"/>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AZ138" s="1"/>
      <c r="BA138" s="1"/>
      <c r="BB138" s="1"/>
      <c r="BC138" s="1"/>
      <c r="BD138" s="1"/>
      <c r="BE138" s="1"/>
      <c r="BF138" s="1"/>
      <c r="BG138" s="1"/>
      <c r="BH138" s="1"/>
      <c r="BI138" s="1"/>
      <c r="BJ138" s="1"/>
      <c r="BK138" s="1"/>
      <c r="BL138" s="1"/>
      <c r="BM138" s="1"/>
      <c r="BN138" s="1"/>
      <c r="BO138" s="1"/>
      <c r="BP138" s="1"/>
      <c r="BQ138" s="1"/>
      <c r="BR138" s="1"/>
      <c r="BS138" s="1"/>
      <c r="BT138" s="1"/>
      <c r="BU138" s="1"/>
      <c r="BV138" s="1"/>
      <c r="BW138" s="1"/>
      <c r="BX138" s="1"/>
      <c r="BY138" s="1"/>
      <c r="BZ138" s="1"/>
      <c r="CA138" s="1"/>
      <c r="CB138" s="1"/>
      <c r="CC138" s="1"/>
      <c r="CD138" s="1"/>
      <c r="CE138" s="1"/>
      <c r="CF138" s="1"/>
      <c r="CG138" s="1"/>
      <c r="CH138" s="1"/>
      <c r="CI138" s="1"/>
      <c r="CJ138" s="1"/>
      <c r="CK138" s="1"/>
      <c r="CL138" s="1"/>
      <c r="CM138" s="1"/>
      <c r="CN138" s="1"/>
      <c r="CO138" s="1"/>
      <c r="CP138" s="1"/>
      <c r="CQ138" s="1"/>
      <c r="CR138" s="1"/>
      <c r="CS138" s="1"/>
      <c r="CT138" s="1"/>
      <c r="CU138" s="1"/>
      <c r="CV138" s="1"/>
      <c r="CW138" s="1"/>
      <c r="CX138" s="1"/>
      <c r="CY138" s="1"/>
      <c r="CZ138" s="1"/>
      <c r="DA138" s="1"/>
      <c r="DB138" s="1"/>
      <c r="DC138" s="1"/>
      <c r="DD138" s="1"/>
      <c r="DE138" s="1"/>
      <c r="DF138" s="1"/>
      <c r="DG138" s="1"/>
      <c r="DH138" s="1"/>
      <c r="DI138" s="1"/>
      <c r="DJ138" s="1"/>
      <c r="DK138" s="1"/>
      <c r="DL138" s="1"/>
      <c r="DM138" s="1"/>
      <c r="DN138" s="1"/>
      <c r="DO138" s="1"/>
      <c r="DP138" s="1"/>
      <c r="DQ138" s="1"/>
      <c r="DR138" s="1"/>
      <c r="DS138" s="1"/>
      <c r="DT138" s="1"/>
      <c r="DU138" s="1"/>
      <c r="DV138" s="1"/>
      <c r="DW138" s="1"/>
      <c r="DX138" s="1"/>
      <c r="DY138" s="1"/>
      <c r="DZ138" s="1"/>
      <c r="EA138" s="1"/>
      <c r="EB138" s="1"/>
      <c r="EC138" s="1"/>
      <c r="ED138" s="1"/>
      <c r="EE138" s="1"/>
      <c r="EF138" s="1"/>
      <c r="EG138" s="1"/>
      <c r="EH138" s="1"/>
      <c r="EI138" s="1"/>
      <c r="EJ138" s="1"/>
      <c r="EK138" s="1"/>
      <c r="EL138" s="1"/>
      <c r="EM138" s="1"/>
      <c r="EN138" s="1"/>
      <c r="EO138" s="1"/>
      <c r="EP138" s="1"/>
      <c r="EQ138" s="1"/>
      <c r="ER138" s="1"/>
      <c r="ES138" s="1"/>
      <c r="ET138" s="1"/>
      <c r="WZB138" s="1"/>
      <c r="WZC138" s="1"/>
      <c r="WZD138" s="1"/>
      <c r="WZE138" s="1"/>
      <c r="WZF138" s="1"/>
      <c r="WZG138" s="1"/>
      <c r="WZH138" s="1"/>
      <c r="WZI138" s="1"/>
      <c r="WZJ138" s="1"/>
      <c r="WZK138" s="1"/>
      <c r="WZL138" s="1"/>
      <c r="WZM138" s="1"/>
      <c r="WZN138" s="1"/>
      <c r="WZO138" s="1"/>
      <c r="WZP138" s="1"/>
      <c r="WZQ138" s="1"/>
      <c r="WZR138" s="1"/>
      <c r="WZS138" s="1"/>
      <c r="WZT138" s="1"/>
      <c r="WZU138" s="1"/>
      <c r="WZV138" s="1"/>
      <c r="WZW138" s="1"/>
      <c r="WZX138" s="1"/>
      <c r="WZY138" s="1"/>
      <c r="WZZ138" s="1"/>
      <c r="XAA138" s="1"/>
      <c r="XAB138" s="1"/>
      <c r="XAC138" s="1"/>
      <c r="XAD138" s="1"/>
      <c r="XAE138" s="1"/>
      <c r="XAF138" s="1"/>
      <c r="XAG138" s="1"/>
      <c r="XAH138" s="1"/>
      <c r="XAI138" s="1"/>
      <c r="XAJ138" s="1"/>
      <c r="XAK138" s="1"/>
      <c r="XAL138" s="1"/>
      <c r="XAM138" s="1"/>
      <c r="XAN138" s="1"/>
      <c r="XAO138" s="1"/>
      <c r="XAP138" s="1"/>
      <c r="XAQ138" s="1"/>
      <c r="XAR138" s="1"/>
      <c r="XAS138" s="1"/>
      <c r="XAT138" s="1"/>
      <c r="XAU138" s="1"/>
      <c r="XAV138" s="1"/>
      <c r="XAW138" s="1"/>
      <c r="XAX138" s="1"/>
      <c r="XAY138" s="1"/>
      <c r="XAZ138" s="1"/>
      <c r="XBA138" s="1"/>
      <c r="XBB138" s="1"/>
      <c r="XBC138" s="1"/>
      <c r="XBD138" s="1"/>
      <c r="XBE138" s="1"/>
      <c r="XBF138" s="1"/>
      <c r="XBG138" s="1"/>
      <c r="XBH138" s="1"/>
      <c r="XBI138" s="1"/>
      <c r="XBJ138" s="1"/>
      <c r="XBK138" s="1"/>
      <c r="XBL138" s="1"/>
      <c r="XBM138" s="1"/>
      <c r="XBN138" s="1"/>
      <c r="XBO138" s="1"/>
      <c r="XBP138" s="1"/>
      <c r="XBQ138" s="1"/>
      <c r="XBR138" s="1"/>
      <c r="XBS138" s="1"/>
      <c r="XBT138" s="1"/>
      <c r="XBU138" s="1"/>
      <c r="XBV138" s="1"/>
      <c r="XBW138" s="1"/>
      <c r="XBX138" s="1"/>
      <c r="XBY138" s="1"/>
      <c r="XBZ138" s="1"/>
      <c r="XCA138" s="1"/>
      <c r="XCB138" s="1"/>
      <c r="XCC138" s="1"/>
      <c r="XCD138" s="1"/>
      <c r="XCE138" s="1"/>
      <c r="XCF138" s="1"/>
      <c r="XCG138" s="1"/>
      <c r="XCH138" s="1"/>
      <c r="XCI138" s="1"/>
      <c r="XCJ138" s="1"/>
      <c r="XCK138" s="1"/>
      <c r="XCL138" s="1"/>
      <c r="XCM138" s="1"/>
      <c r="XCN138" s="1"/>
      <c r="XCO138" s="1"/>
      <c r="XCP138" s="1"/>
      <c r="XCQ138" s="1"/>
      <c r="XCR138" s="1"/>
      <c r="XCS138" s="1"/>
      <c r="XCT138" s="1"/>
      <c r="XCU138" s="1"/>
      <c r="XCV138" s="1"/>
      <c r="XCW138" s="1"/>
      <c r="XCX138" s="1"/>
      <c r="XCY138" s="1"/>
      <c r="XCZ138" s="1"/>
      <c r="XDA138" s="1"/>
      <c r="XDB138" s="1"/>
      <c r="XDC138" s="1"/>
      <c r="XDD138" s="1"/>
      <c r="XDE138" s="1"/>
      <c r="XDF138" s="1"/>
      <c r="XDG138" s="1"/>
      <c r="XDH138" s="1"/>
      <c r="XDI138" s="1"/>
      <c r="XDJ138" s="1"/>
      <c r="XDK138" s="1"/>
      <c r="XDL138" s="1"/>
      <c r="XDM138" s="1"/>
      <c r="XDN138" s="1"/>
      <c r="XDO138" s="1"/>
      <c r="XDP138" s="1"/>
      <c r="XDQ138" s="1"/>
      <c r="XDR138" s="1"/>
      <c r="XDS138" s="1"/>
      <c r="XDT138" s="1"/>
      <c r="XDU138" s="1"/>
      <c r="XDV138" s="1"/>
      <c r="XDW138" s="1"/>
      <c r="XDX138" s="1"/>
      <c r="XDY138" s="1"/>
      <c r="XDZ138" s="1"/>
      <c r="XEA138" s="1"/>
      <c r="XEB138" s="1"/>
      <c r="XEC138" s="1"/>
      <c r="XED138" s="1"/>
      <c r="XEE138" s="1"/>
      <c r="XEF138" s="1"/>
      <c r="XEG138" s="1"/>
      <c r="XEH138" s="1"/>
      <c r="XEI138" s="1"/>
      <c r="XEJ138" s="1"/>
      <c r="XEK138" s="1"/>
      <c r="XEL138" s="1"/>
      <c r="XEM138" s="1"/>
      <c r="XEN138" s="1"/>
      <c r="XEO138" s="1"/>
      <c r="XEP138" s="1"/>
      <c r="XEQ138" s="1"/>
      <c r="XER138" s="1"/>
      <c r="XES138" s="1"/>
      <c r="XET138" s="1"/>
      <c r="XEU138" s="1"/>
      <c r="XEV138" s="1"/>
      <c r="XEW138" s="1"/>
      <c r="XEX138" s="1"/>
      <c r="XEY138" s="1"/>
      <c r="XEZ138" s="1"/>
      <c r="XFA138" s="1"/>
      <c r="XFB138" s="1"/>
      <c r="XFC138" s="1"/>
    </row>
    <row r="139" spans="1:150 16226:16383" s="3" customFormat="1" ht="20.25" customHeight="1" x14ac:dyDescent="0.35">
      <c r="A139" s="84">
        <f t="shared" si="0"/>
        <v>6</v>
      </c>
      <c r="B139" s="85"/>
      <c r="C139" s="49" t="s">
        <v>329</v>
      </c>
      <c r="D139" s="49" t="s">
        <v>335</v>
      </c>
      <c r="E139" s="70">
        <f>(74.52)*(10.764)</f>
        <v>802.1332799999999</v>
      </c>
      <c r="F139" s="70">
        <f>(1.22*(2.93+2.45))*(10.764)</f>
        <v>70.650590400000013</v>
      </c>
      <c r="G139" s="6">
        <v>0</v>
      </c>
      <c r="H139" s="6">
        <f>E139+F139+(IF(G139&lt;101,G139,IF(G139&lt;201,G139/2,IF(G139&lt;=301,G139/3,G139/4))))</f>
        <v>872.78387039999996</v>
      </c>
      <c r="I139" s="1" t="s">
        <v>375</v>
      </c>
      <c r="J139" s="1"/>
      <c r="K139" s="1"/>
      <c r="L139" s="1"/>
      <c r="M139" s="1"/>
      <c r="N139" s="1"/>
      <c r="O139" s="1"/>
      <c r="P139" s="1"/>
      <c r="Q139" s="1"/>
      <c r="R139" s="1"/>
      <c r="S139" s="1"/>
      <c r="T139" s="1"/>
      <c r="U139" s="1"/>
      <c r="V139" s="1"/>
      <c r="W139" s="1"/>
      <c r="X139" s="1"/>
      <c r="Y139" s="1"/>
      <c r="Z139" s="1"/>
      <c r="AA139" s="1"/>
      <c r="AB139" s="1"/>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AZ139" s="1"/>
      <c r="BA139" s="1"/>
      <c r="BB139" s="1"/>
      <c r="BC139" s="1"/>
      <c r="BD139" s="1"/>
      <c r="BE139" s="1"/>
      <c r="BF139" s="1"/>
      <c r="BG139" s="1"/>
      <c r="BH139" s="1"/>
      <c r="BI139" s="1"/>
      <c r="BJ139" s="1"/>
      <c r="BK139" s="1"/>
      <c r="BL139" s="1"/>
      <c r="BM139" s="1"/>
      <c r="BN139" s="1"/>
      <c r="BO139" s="1"/>
      <c r="BP139" s="1"/>
      <c r="BQ139" s="1"/>
      <c r="BR139" s="1"/>
      <c r="BS139" s="1"/>
      <c r="BT139" s="1"/>
      <c r="BU139" s="1"/>
      <c r="BV139" s="1"/>
      <c r="BW139" s="1"/>
      <c r="BX139" s="1"/>
      <c r="BY139" s="1"/>
      <c r="BZ139" s="1"/>
      <c r="CA139" s="1"/>
      <c r="CB139" s="1"/>
      <c r="CC139" s="1"/>
      <c r="CD139" s="1"/>
      <c r="CE139" s="1"/>
      <c r="CF139" s="1"/>
      <c r="CG139" s="1"/>
      <c r="CH139" s="1"/>
      <c r="CI139" s="1"/>
      <c r="CJ139" s="1"/>
      <c r="CK139" s="1"/>
      <c r="CL139" s="1"/>
      <c r="CM139" s="1"/>
      <c r="CN139" s="1"/>
      <c r="CO139" s="1"/>
      <c r="CP139" s="1"/>
      <c r="CQ139" s="1"/>
      <c r="CR139" s="1"/>
      <c r="CS139" s="1"/>
      <c r="CT139" s="1"/>
      <c r="CU139" s="1"/>
      <c r="CV139" s="1"/>
      <c r="CW139" s="1"/>
      <c r="CX139" s="1"/>
      <c r="CY139" s="1"/>
      <c r="CZ139" s="1"/>
      <c r="DA139" s="1"/>
      <c r="DB139" s="1"/>
      <c r="DC139" s="1"/>
      <c r="DD139" s="1"/>
      <c r="DE139" s="1"/>
      <c r="DF139" s="1"/>
      <c r="DG139" s="1"/>
      <c r="DH139" s="1"/>
      <c r="DI139" s="1"/>
      <c r="DJ139" s="1"/>
      <c r="DK139" s="1"/>
      <c r="DL139" s="1"/>
      <c r="DM139" s="1"/>
      <c r="DN139" s="1"/>
      <c r="DO139" s="1"/>
      <c r="DP139" s="1"/>
      <c r="DQ139" s="1"/>
      <c r="DR139" s="1"/>
      <c r="DS139" s="1"/>
      <c r="DT139" s="1"/>
      <c r="DU139" s="1"/>
      <c r="DV139" s="1"/>
      <c r="DW139" s="1"/>
      <c r="DX139" s="1"/>
      <c r="DY139" s="1"/>
      <c r="DZ139" s="1"/>
      <c r="EA139" s="1"/>
      <c r="EB139" s="1"/>
      <c r="EC139" s="1"/>
      <c r="ED139" s="1"/>
      <c r="EE139" s="1"/>
      <c r="EF139" s="1"/>
      <c r="EG139" s="1"/>
      <c r="EH139" s="1"/>
      <c r="EI139" s="1"/>
      <c r="EJ139" s="1"/>
      <c r="EK139" s="1"/>
      <c r="EL139" s="1"/>
      <c r="EM139" s="1"/>
      <c r="EN139" s="1"/>
      <c r="EO139" s="1"/>
      <c r="EP139" s="1"/>
      <c r="EQ139" s="1"/>
      <c r="ER139" s="1"/>
      <c r="ES139" s="1"/>
      <c r="ET139" s="1"/>
      <c r="WZB139" s="1"/>
      <c r="WZC139" s="1"/>
      <c r="WZD139" s="1"/>
      <c r="WZE139" s="1"/>
      <c r="WZF139" s="1"/>
      <c r="WZG139" s="1"/>
      <c r="WZH139" s="1"/>
      <c r="WZI139" s="1"/>
      <c r="WZJ139" s="1"/>
      <c r="WZK139" s="1"/>
      <c r="WZL139" s="1"/>
      <c r="WZM139" s="1"/>
      <c r="WZN139" s="1"/>
      <c r="WZO139" s="1"/>
      <c r="WZP139" s="1"/>
      <c r="WZQ139" s="1"/>
      <c r="WZR139" s="1"/>
      <c r="WZS139" s="1"/>
      <c r="WZT139" s="1"/>
      <c r="WZU139" s="1"/>
      <c r="WZV139" s="1"/>
      <c r="WZW139" s="1"/>
      <c r="WZX139" s="1"/>
      <c r="WZY139" s="1"/>
      <c r="WZZ139" s="1"/>
      <c r="XAA139" s="1"/>
      <c r="XAB139" s="1"/>
      <c r="XAC139" s="1"/>
      <c r="XAD139" s="1"/>
      <c r="XAE139" s="1"/>
      <c r="XAF139" s="1"/>
      <c r="XAG139" s="1"/>
      <c r="XAH139" s="1"/>
      <c r="XAI139" s="1"/>
      <c r="XAJ139" s="1"/>
      <c r="XAK139" s="1"/>
      <c r="XAL139" s="1"/>
      <c r="XAM139" s="1"/>
      <c r="XAN139" s="1"/>
      <c r="XAO139" s="1"/>
      <c r="XAP139" s="1"/>
      <c r="XAQ139" s="1"/>
      <c r="XAR139" s="1"/>
      <c r="XAS139" s="1"/>
      <c r="XAT139" s="1"/>
      <c r="XAU139" s="1"/>
      <c r="XAV139" s="1"/>
      <c r="XAW139" s="1"/>
      <c r="XAX139" s="1"/>
      <c r="XAY139" s="1"/>
      <c r="XAZ139" s="1"/>
      <c r="XBA139" s="1"/>
      <c r="XBB139" s="1"/>
      <c r="XBC139" s="1"/>
      <c r="XBD139" s="1"/>
      <c r="XBE139" s="1"/>
      <c r="XBF139" s="1"/>
      <c r="XBG139" s="1"/>
      <c r="XBH139" s="1"/>
      <c r="XBI139" s="1"/>
      <c r="XBJ139" s="1"/>
      <c r="XBK139" s="1"/>
      <c r="XBL139" s="1"/>
      <c r="XBM139" s="1"/>
      <c r="XBN139" s="1"/>
      <c r="XBO139" s="1"/>
      <c r="XBP139" s="1"/>
      <c r="XBQ139" s="1"/>
      <c r="XBR139" s="1"/>
      <c r="XBS139" s="1"/>
      <c r="XBT139" s="1"/>
      <c r="XBU139" s="1"/>
      <c r="XBV139" s="1"/>
      <c r="XBW139" s="1"/>
      <c r="XBX139" s="1"/>
      <c r="XBY139" s="1"/>
      <c r="XBZ139" s="1"/>
      <c r="XCA139" s="1"/>
      <c r="XCB139" s="1"/>
      <c r="XCC139" s="1"/>
      <c r="XCD139" s="1"/>
      <c r="XCE139" s="1"/>
      <c r="XCF139" s="1"/>
      <c r="XCG139" s="1"/>
      <c r="XCH139" s="1"/>
      <c r="XCI139" s="1"/>
      <c r="XCJ139" s="1"/>
      <c r="XCK139" s="1"/>
      <c r="XCL139" s="1"/>
      <c r="XCM139" s="1"/>
      <c r="XCN139" s="1"/>
      <c r="XCO139" s="1"/>
      <c r="XCP139" s="1"/>
      <c r="XCQ139" s="1"/>
      <c r="XCR139" s="1"/>
      <c r="XCS139" s="1"/>
      <c r="XCT139" s="1"/>
      <c r="XCU139" s="1"/>
      <c r="XCV139" s="1"/>
      <c r="XCW139" s="1"/>
      <c r="XCX139" s="1"/>
      <c r="XCY139" s="1"/>
      <c r="XCZ139" s="1"/>
      <c r="XDA139" s="1"/>
      <c r="XDB139" s="1"/>
      <c r="XDC139" s="1"/>
      <c r="XDD139" s="1"/>
      <c r="XDE139" s="1"/>
      <c r="XDF139" s="1"/>
      <c r="XDG139" s="1"/>
      <c r="XDH139" s="1"/>
      <c r="XDI139" s="1"/>
      <c r="XDJ139" s="1"/>
      <c r="XDK139" s="1"/>
      <c r="XDL139" s="1"/>
      <c r="XDM139" s="1"/>
      <c r="XDN139" s="1"/>
      <c r="XDO139" s="1"/>
      <c r="XDP139" s="1"/>
      <c r="XDQ139" s="1"/>
      <c r="XDR139" s="1"/>
      <c r="XDS139" s="1"/>
      <c r="XDT139" s="1"/>
      <c r="XDU139" s="1"/>
      <c r="XDV139" s="1"/>
      <c r="XDW139" s="1"/>
      <c r="XDX139" s="1"/>
      <c r="XDY139" s="1"/>
      <c r="XDZ139" s="1"/>
      <c r="XEA139" s="1"/>
      <c r="XEB139" s="1"/>
      <c r="XEC139" s="1"/>
      <c r="XED139" s="1"/>
      <c r="XEE139" s="1"/>
      <c r="XEF139" s="1"/>
      <c r="XEG139" s="1"/>
      <c r="XEH139" s="1"/>
      <c r="XEI139" s="1"/>
      <c r="XEJ139" s="1"/>
      <c r="XEK139" s="1"/>
      <c r="XEL139" s="1"/>
      <c r="XEM139" s="1"/>
      <c r="XEN139" s="1"/>
      <c r="XEO139" s="1"/>
      <c r="XEP139" s="1"/>
      <c r="XEQ139" s="1"/>
      <c r="XER139" s="1"/>
      <c r="XES139" s="1"/>
      <c r="XET139" s="1"/>
      <c r="XEU139" s="1"/>
      <c r="XEV139" s="1"/>
      <c r="XEW139" s="1"/>
      <c r="XEX139" s="1"/>
      <c r="XEY139" s="1"/>
      <c r="XEZ139" s="1"/>
      <c r="XFA139" s="1"/>
      <c r="XFB139" s="1"/>
      <c r="XFC139" s="1"/>
    </row>
    <row r="140" spans="1:150 16226:16383" s="3" customFormat="1" ht="20.25" customHeight="1" x14ac:dyDescent="0.35">
      <c r="A140" s="84">
        <f t="shared" si="0"/>
        <v>7</v>
      </c>
      <c r="B140" s="85"/>
      <c r="C140" s="49" t="s">
        <v>329</v>
      </c>
      <c r="D140" s="49" t="s">
        <v>334</v>
      </c>
      <c r="E140" s="70">
        <f>(84.09)*(10.764)</f>
        <v>905.14476000000002</v>
      </c>
      <c r="F140" s="70">
        <f>(1.22*(2.4+3.35))*(10.764)</f>
        <v>75.50945999999999</v>
      </c>
      <c r="G140" s="6">
        <v>0</v>
      </c>
      <c r="H140" s="6">
        <f t="shared" si="1"/>
        <v>980.65422000000001</v>
      </c>
      <c r="I140" s="1" t="s">
        <v>375</v>
      </c>
      <c r="J140" s="1"/>
      <c r="K140" s="1"/>
      <c r="L140" s="1"/>
      <c r="M140" s="1"/>
      <c r="N140" s="1"/>
      <c r="O140" s="1"/>
      <c r="P140" s="1"/>
      <c r="Q140" s="1"/>
      <c r="R140" s="1"/>
      <c r="S140" s="1"/>
      <c r="T140" s="1"/>
      <c r="U140" s="1"/>
      <c r="V140" s="1"/>
      <c r="W140" s="1"/>
      <c r="X140" s="1"/>
      <c r="Y140" s="1"/>
      <c r="Z140" s="1"/>
      <c r="AA140" s="1"/>
      <c r="AB140" s="1"/>
      <c r="AC140" s="1"/>
      <c r="AD140" s="1"/>
      <c r="AE140" s="1"/>
      <c r="AF140" s="1"/>
      <c r="AG140" s="1"/>
      <c r="AH140" s="1"/>
      <c r="AI140" s="1"/>
      <c r="AJ140" s="1"/>
      <c r="AK140" s="1"/>
      <c r="AL140" s="1"/>
      <c r="AM140" s="1"/>
      <c r="AN140" s="1"/>
      <c r="AO140" s="1"/>
      <c r="AP140" s="1"/>
      <c r="AQ140" s="1"/>
      <c r="AR140" s="1"/>
      <c r="AS140" s="1"/>
      <c r="AT140" s="1"/>
      <c r="AU140" s="1"/>
      <c r="AV140" s="1"/>
      <c r="AW140" s="1"/>
      <c r="AX140" s="1"/>
      <c r="AY140" s="1"/>
      <c r="AZ140" s="1"/>
      <c r="BA140" s="1"/>
      <c r="BB140" s="1"/>
      <c r="BC140" s="1"/>
      <c r="BD140" s="1"/>
      <c r="BE140" s="1"/>
      <c r="BF140" s="1"/>
      <c r="BG140" s="1"/>
      <c r="BH140" s="1"/>
      <c r="BI140" s="1"/>
      <c r="BJ140" s="1"/>
      <c r="BK140" s="1"/>
      <c r="BL140" s="1"/>
      <c r="BM140" s="1"/>
      <c r="BN140" s="1"/>
      <c r="BO140" s="1"/>
      <c r="BP140" s="1"/>
      <c r="BQ140" s="1"/>
      <c r="BR140" s="1"/>
      <c r="BS140" s="1"/>
      <c r="BT140" s="1"/>
      <c r="BU140" s="1"/>
      <c r="BV140" s="1"/>
      <c r="BW140" s="1"/>
      <c r="BX140" s="1"/>
      <c r="BY140" s="1"/>
      <c r="BZ140" s="1"/>
      <c r="CA140" s="1"/>
      <c r="CB140" s="1"/>
      <c r="CC140" s="1"/>
      <c r="CD140" s="1"/>
      <c r="CE140" s="1"/>
      <c r="CF140" s="1"/>
      <c r="CG140" s="1"/>
      <c r="CH140" s="1"/>
      <c r="CI140" s="1"/>
      <c r="CJ140" s="1"/>
      <c r="CK140" s="1"/>
      <c r="CL140" s="1"/>
      <c r="CM140" s="1"/>
      <c r="CN140" s="1"/>
      <c r="CO140" s="1"/>
      <c r="CP140" s="1"/>
      <c r="CQ140" s="1"/>
      <c r="CR140" s="1"/>
      <c r="CS140" s="1"/>
      <c r="CT140" s="1"/>
      <c r="CU140" s="1"/>
      <c r="CV140" s="1"/>
      <c r="CW140" s="1"/>
      <c r="CX140" s="1"/>
      <c r="CY140" s="1"/>
      <c r="CZ140" s="1"/>
      <c r="DA140" s="1"/>
      <c r="DB140" s="1"/>
      <c r="DC140" s="1"/>
      <c r="DD140" s="1"/>
      <c r="DE140" s="1"/>
      <c r="DF140" s="1"/>
      <c r="DG140" s="1"/>
      <c r="DH140" s="1"/>
      <c r="DI140" s="1"/>
      <c r="DJ140" s="1"/>
      <c r="DK140" s="1"/>
      <c r="DL140" s="1"/>
      <c r="DM140" s="1"/>
      <c r="DN140" s="1"/>
      <c r="DO140" s="1"/>
      <c r="DP140" s="1"/>
      <c r="DQ140" s="1"/>
      <c r="DR140" s="1"/>
      <c r="DS140" s="1"/>
      <c r="DT140" s="1"/>
      <c r="DU140" s="1"/>
      <c r="DV140" s="1"/>
      <c r="DW140" s="1"/>
      <c r="DX140" s="1"/>
      <c r="DY140" s="1"/>
      <c r="DZ140" s="1"/>
      <c r="EA140" s="1"/>
      <c r="EB140" s="1"/>
      <c r="EC140" s="1"/>
      <c r="ED140" s="1"/>
      <c r="EE140" s="1"/>
      <c r="EF140" s="1"/>
      <c r="EG140" s="1"/>
      <c r="EH140" s="1"/>
      <c r="EI140" s="1"/>
      <c r="EJ140" s="1"/>
      <c r="EK140" s="1"/>
      <c r="EL140" s="1"/>
      <c r="EM140" s="1"/>
      <c r="EN140" s="1"/>
      <c r="EO140" s="1"/>
      <c r="EP140" s="1"/>
      <c r="EQ140" s="1"/>
      <c r="ER140" s="1"/>
      <c r="ES140" s="1"/>
      <c r="ET140" s="1"/>
      <c r="WZB140" s="1"/>
      <c r="WZC140" s="1"/>
      <c r="WZD140" s="1"/>
      <c r="WZE140" s="1"/>
      <c r="WZF140" s="1"/>
      <c r="WZG140" s="1"/>
      <c r="WZH140" s="1"/>
      <c r="WZI140" s="1"/>
      <c r="WZJ140" s="1"/>
      <c r="WZK140" s="1"/>
      <c r="WZL140" s="1"/>
      <c r="WZM140" s="1"/>
      <c r="WZN140" s="1"/>
      <c r="WZO140" s="1"/>
      <c r="WZP140" s="1"/>
      <c r="WZQ140" s="1"/>
      <c r="WZR140" s="1"/>
      <c r="WZS140" s="1"/>
      <c r="WZT140" s="1"/>
      <c r="WZU140" s="1"/>
      <c r="WZV140" s="1"/>
      <c r="WZW140" s="1"/>
      <c r="WZX140" s="1"/>
      <c r="WZY140" s="1"/>
      <c r="WZZ140" s="1"/>
      <c r="XAA140" s="1"/>
      <c r="XAB140" s="1"/>
      <c r="XAC140" s="1"/>
      <c r="XAD140" s="1"/>
      <c r="XAE140" s="1"/>
      <c r="XAF140" s="1"/>
      <c r="XAG140" s="1"/>
      <c r="XAH140" s="1"/>
      <c r="XAI140" s="1"/>
      <c r="XAJ140" s="1"/>
      <c r="XAK140" s="1"/>
      <c r="XAL140" s="1"/>
      <c r="XAM140" s="1"/>
      <c r="XAN140" s="1"/>
      <c r="XAO140" s="1"/>
      <c r="XAP140" s="1"/>
      <c r="XAQ140" s="1"/>
      <c r="XAR140" s="1"/>
      <c r="XAS140" s="1"/>
      <c r="XAT140" s="1"/>
      <c r="XAU140" s="1"/>
      <c r="XAV140" s="1"/>
      <c r="XAW140" s="1"/>
      <c r="XAX140" s="1"/>
      <c r="XAY140" s="1"/>
      <c r="XAZ140" s="1"/>
      <c r="XBA140" s="1"/>
      <c r="XBB140" s="1"/>
      <c r="XBC140" s="1"/>
      <c r="XBD140" s="1"/>
      <c r="XBE140" s="1"/>
      <c r="XBF140" s="1"/>
      <c r="XBG140" s="1"/>
      <c r="XBH140" s="1"/>
      <c r="XBI140" s="1"/>
      <c r="XBJ140" s="1"/>
      <c r="XBK140" s="1"/>
      <c r="XBL140" s="1"/>
      <c r="XBM140" s="1"/>
      <c r="XBN140" s="1"/>
      <c r="XBO140" s="1"/>
      <c r="XBP140" s="1"/>
      <c r="XBQ140" s="1"/>
      <c r="XBR140" s="1"/>
      <c r="XBS140" s="1"/>
      <c r="XBT140" s="1"/>
      <c r="XBU140" s="1"/>
      <c r="XBV140" s="1"/>
      <c r="XBW140" s="1"/>
      <c r="XBX140" s="1"/>
      <c r="XBY140" s="1"/>
      <c r="XBZ140" s="1"/>
      <c r="XCA140" s="1"/>
      <c r="XCB140" s="1"/>
      <c r="XCC140" s="1"/>
      <c r="XCD140" s="1"/>
      <c r="XCE140" s="1"/>
      <c r="XCF140" s="1"/>
      <c r="XCG140" s="1"/>
      <c r="XCH140" s="1"/>
      <c r="XCI140" s="1"/>
      <c r="XCJ140" s="1"/>
      <c r="XCK140" s="1"/>
      <c r="XCL140" s="1"/>
      <c r="XCM140" s="1"/>
      <c r="XCN140" s="1"/>
      <c r="XCO140" s="1"/>
      <c r="XCP140" s="1"/>
      <c r="XCQ140" s="1"/>
      <c r="XCR140" s="1"/>
      <c r="XCS140" s="1"/>
      <c r="XCT140" s="1"/>
      <c r="XCU140" s="1"/>
      <c r="XCV140" s="1"/>
      <c r="XCW140" s="1"/>
      <c r="XCX140" s="1"/>
      <c r="XCY140" s="1"/>
      <c r="XCZ140" s="1"/>
      <c r="XDA140" s="1"/>
      <c r="XDB140" s="1"/>
      <c r="XDC140" s="1"/>
      <c r="XDD140" s="1"/>
      <c r="XDE140" s="1"/>
      <c r="XDF140" s="1"/>
      <c r="XDG140" s="1"/>
      <c r="XDH140" s="1"/>
      <c r="XDI140" s="1"/>
      <c r="XDJ140" s="1"/>
      <c r="XDK140" s="1"/>
      <c r="XDL140" s="1"/>
      <c r="XDM140" s="1"/>
      <c r="XDN140" s="1"/>
      <c r="XDO140" s="1"/>
      <c r="XDP140" s="1"/>
      <c r="XDQ140" s="1"/>
      <c r="XDR140" s="1"/>
      <c r="XDS140" s="1"/>
      <c r="XDT140" s="1"/>
      <c r="XDU140" s="1"/>
      <c r="XDV140" s="1"/>
      <c r="XDW140" s="1"/>
      <c r="XDX140" s="1"/>
      <c r="XDY140" s="1"/>
      <c r="XDZ140" s="1"/>
      <c r="XEA140" s="1"/>
      <c r="XEB140" s="1"/>
      <c r="XEC140" s="1"/>
      <c r="XED140" s="1"/>
      <c r="XEE140" s="1"/>
      <c r="XEF140" s="1"/>
      <c r="XEG140" s="1"/>
      <c r="XEH140" s="1"/>
      <c r="XEI140" s="1"/>
      <c r="XEJ140" s="1"/>
      <c r="XEK140" s="1"/>
      <c r="XEL140" s="1"/>
      <c r="XEM140" s="1"/>
      <c r="XEN140" s="1"/>
      <c r="XEO140" s="1"/>
      <c r="XEP140" s="1"/>
      <c r="XEQ140" s="1"/>
      <c r="XER140" s="1"/>
      <c r="XES140" s="1"/>
      <c r="XET140" s="1"/>
      <c r="XEU140" s="1"/>
      <c r="XEV140" s="1"/>
      <c r="XEW140" s="1"/>
      <c r="XEX140" s="1"/>
      <c r="XEY140" s="1"/>
      <c r="XEZ140" s="1"/>
      <c r="XFA140" s="1"/>
      <c r="XFB140" s="1"/>
      <c r="XFC140" s="1"/>
    </row>
    <row r="141" spans="1:150 16226:16383" s="3" customFormat="1" ht="20.25" customHeight="1" x14ac:dyDescent="0.35">
      <c r="A141" s="84">
        <f t="shared" si="0"/>
        <v>8</v>
      </c>
      <c r="B141" s="85"/>
      <c r="C141" s="49" t="s">
        <v>329</v>
      </c>
      <c r="D141" s="49" t="s">
        <v>335</v>
      </c>
      <c r="E141" s="70">
        <f>(74.52)*(10.764)</f>
        <v>802.1332799999999</v>
      </c>
      <c r="F141" s="70">
        <f>(1.22*(2.93+2.45))*(10.764)</f>
        <v>70.650590400000013</v>
      </c>
      <c r="G141" s="6">
        <v>0</v>
      </c>
      <c r="H141" s="6">
        <f t="shared" si="1"/>
        <v>872.78387039999996</v>
      </c>
      <c r="I141" s="1" t="s">
        <v>375</v>
      </c>
      <c r="J141" s="1"/>
      <c r="K141" s="1"/>
      <c r="L141" s="1"/>
      <c r="M141" s="1"/>
      <c r="N141" s="1"/>
      <c r="O141" s="1"/>
      <c r="P141" s="1"/>
      <c r="Q141" s="1"/>
      <c r="R141" s="1"/>
      <c r="S141" s="1"/>
      <c r="T141" s="1"/>
      <c r="U141" s="1"/>
      <c r="V141" s="1"/>
      <c r="W141" s="1"/>
      <c r="X141" s="1"/>
      <c r="Y141" s="1"/>
      <c r="Z141" s="1"/>
      <c r="AA141" s="1"/>
      <c r="AB141" s="1"/>
      <c r="AC141" s="1"/>
      <c r="AD141" s="1"/>
      <c r="AE141" s="1"/>
      <c r="AF141" s="1"/>
      <c r="AG141" s="1"/>
      <c r="AH141" s="1"/>
      <c r="AI141" s="1"/>
      <c r="AJ141" s="1"/>
      <c r="AK141" s="1"/>
      <c r="AL141" s="1"/>
      <c r="AM141" s="1"/>
      <c r="AN141" s="1"/>
      <c r="AO141" s="1"/>
      <c r="AP141" s="1"/>
      <c r="AQ141" s="1"/>
      <c r="AR141" s="1"/>
      <c r="AS141" s="1"/>
      <c r="AT141" s="1"/>
      <c r="AU141" s="1"/>
      <c r="AV141" s="1"/>
      <c r="AW141" s="1"/>
      <c r="AX141" s="1"/>
      <c r="AY141" s="1"/>
      <c r="AZ141" s="1"/>
      <c r="BA141" s="1"/>
      <c r="BB141" s="1"/>
      <c r="BC141" s="1"/>
      <c r="BD141" s="1"/>
      <c r="BE141" s="1"/>
      <c r="BF141" s="1"/>
      <c r="BG141" s="1"/>
      <c r="BH141" s="1"/>
      <c r="BI141" s="1"/>
      <c r="BJ141" s="1"/>
      <c r="BK141" s="1"/>
      <c r="BL141" s="1"/>
      <c r="BM141" s="1"/>
      <c r="BN141" s="1"/>
      <c r="BO141" s="1"/>
      <c r="BP141" s="1"/>
      <c r="BQ141" s="1"/>
      <c r="BR141" s="1"/>
      <c r="BS141" s="1"/>
      <c r="BT141" s="1"/>
      <c r="BU141" s="1"/>
      <c r="BV141" s="1"/>
      <c r="BW141" s="1"/>
      <c r="BX141" s="1"/>
      <c r="BY141" s="1"/>
      <c r="BZ141" s="1"/>
      <c r="CA141" s="1"/>
      <c r="CB141" s="1"/>
      <c r="CC141" s="1"/>
      <c r="CD141" s="1"/>
      <c r="CE141" s="1"/>
      <c r="CF141" s="1"/>
      <c r="CG141" s="1"/>
      <c r="CH141" s="1"/>
      <c r="CI141" s="1"/>
      <c r="CJ141" s="1"/>
      <c r="CK141" s="1"/>
      <c r="CL141" s="1"/>
      <c r="CM141" s="1"/>
      <c r="CN141" s="1"/>
      <c r="CO141" s="1"/>
      <c r="CP141" s="1"/>
      <c r="CQ141" s="1"/>
      <c r="CR141" s="1"/>
      <c r="CS141" s="1"/>
      <c r="CT141" s="1"/>
      <c r="CU141" s="1"/>
      <c r="CV141" s="1"/>
      <c r="CW141" s="1"/>
      <c r="CX141" s="1"/>
      <c r="CY141" s="1"/>
      <c r="CZ141" s="1"/>
      <c r="DA141" s="1"/>
      <c r="DB141" s="1"/>
      <c r="DC141" s="1"/>
      <c r="DD141" s="1"/>
      <c r="DE141" s="1"/>
      <c r="DF141" s="1"/>
      <c r="DG141" s="1"/>
      <c r="DH141" s="1"/>
      <c r="DI141" s="1"/>
      <c r="DJ141" s="1"/>
      <c r="DK141" s="1"/>
      <c r="DL141" s="1"/>
      <c r="DM141" s="1"/>
      <c r="DN141" s="1"/>
      <c r="DO141" s="1"/>
      <c r="DP141" s="1"/>
      <c r="DQ141" s="1"/>
      <c r="DR141" s="1"/>
      <c r="DS141" s="1"/>
      <c r="DT141" s="1"/>
      <c r="DU141" s="1"/>
      <c r="DV141" s="1"/>
      <c r="DW141" s="1"/>
      <c r="DX141" s="1"/>
      <c r="DY141" s="1"/>
      <c r="DZ141" s="1"/>
      <c r="EA141" s="1"/>
      <c r="EB141" s="1"/>
      <c r="EC141" s="1"/>
      <c r="ED141" s="1"/>
      <c r="EE141" s="1"/>
      <c r="EF141" s="1"/>
      <c r="EG141" s="1"/>
      <c r="EH141" s="1"/>
      <c r="EI141" s="1"/>
      <c r="EJ141" s="1"/>
      <c r="EK141" s="1"/>
      <c r="EL141" s="1"/>
      <c r="EM141" s="1"/>
      <c r="EN141" s="1"/>
      <c r="EO141" s="1"/>
      <c r="EP141" s="1"/>
      <c r="EQ141" s="1"/>
      <c r="ER141" s="1"/>
      <c r="ES141" s="1"/>
      <c r="ET141" s="1"/>
      <c r="WZB141" s="1"/>
      <c r="WZC141" s="1"/>
      <c r="WZD141" s="1"/>
      <c r="WZE141" s="1"/>
      <c r="WZF141" s="1"/>
      <c r="WZG141" s="1"/>
      <c r="WZH141" s="1"/>
      <c r="WZI141" s="1"/>
      <c r="WZJ141" s="1"/>
      <c r="WZK141" s="1"/>
      <c r="WZL141" s="1"/>
      <c r="WZM141" s="1"/>
      <c r="WZN141" s="1"/>
      <c r="WZO141" s="1"/>
      <c r="WZP141" s="1"/>
      <c r="WZQ141" s="1"/>
      <c r="WZR141" s="1"/>
      <c r="WZS141" s="1"/>
      <c r="WZT141" s="1"/>
      <c r="WZU141" s="1"/>
      <c r="WZV141" s="1"/>
      <c r="WZW141" s="1"/>
      <c r="WZX141" s="1"/>
      <c r="WZY141" s="1"/>
      <c r="WZZ141" s="1"/>
      <c r="XAA141" s="1"/>
      <c r="XAB141" s="1"/>
      <c r="XAC141" s="1"/>
      <c r="XAD141" s="1"/>
      <c r="XAE141" s="1"/>
      <c r="XAF141" s="1"/>
      <c r="XAG141" s="1"/>
      <c r="XAH141" s="1"/>
      <c r="XAI141" s="1"/>
      <c r="XAJ141" s="1"/>
      <c r="XAK141" s="1"/>
      <c r="XAL141" s="1"/>
      <c r="XAM141" s="1"/>
      <c r="XAN141" s="1"/>
      <c r="XAO141" s="1"/>
      <c r="XAP141" s="1"/>
      <c r="XAQ141" s="1"/>
      <c r="XAR141" s="1"/>
      <c r="XAS141" s="1"/>
      <c r="XAT141" s="1"/>
      <c r="XAU141" s="1"/>
      <c r="XAV141" s="1"/>
      <c r="XAW141" s="1"/>
      <c r="XAX141" s="1"/>
      <c r="XAY141" s="1"/>
      <c r="XAZ141" s="1"/>
      <c r="XBA141" s="1"/>
      <c r="XBB141" s="1"/>
      <c r="XBC141" s="1"/>
      <c r="XBD141" s="1"/>
      <c r="XBE141" s="1"/>
      <c r="XBF141" s="1"/>
      <c r="XBG141" s="1"/>
      <c r="XBH141" s="1"/>
      <c r="XBI141" s="1"/>
      <c r="XBJ141" s="1"/>
      <c r="XBK141" s="1"/>
      <c r="XBL141" s="1"/>
      <c r="XBM141" s="1"/>
      <c r="XBN141" s="1"/>
      <c r="XBO141" s="1"/>
      <c r="XBP141" s="1"/>
      <c r="XBQ141" s="1"/>
      <c r="XBR141" s="1"/>
      <c r="XBS141" s="1"/>
      <c r="XBT141" s="1"/>
      <c r="XBU141" s="1"/>
      <c r="XBV141" s="1"/>
      <c r="XBW141" s="1"/>
      <c r="XBX141" s="1"/>
      <c r="XBY141" s="1"/>
      <c r="XBZ141" s="1"/>
      <c r="XCA141" s="1"/>
      <c r="XCB141" s="1"/>
      <c r="XCC141" s="1"/>
      <c r="XCD141" s="1"/>
      <c r="XCE141" s="1"/>
      <c r="XCF141" s="1"/>
      <c r="XCG141" s="1"/>
      <c r="XCH141" s="1"/>
      <c r="XCI141" s="1"/>
      <c r="XCJ141" s="1"/>
      <c r="XCK141" s="1"/>
      <c r="XCL141" s="1"/>
      <c r="XCM141" s="1"/>
      <c r="XCN141" s="1"/>
      <c r="XCO141" s="1"/>
      <c r="XCP141" s="1"/>
      <c r="XCQ141" s="1"/>
      <c r="XCR141" s="1"/>
      <c r="XCS141" s="1"/>
      <c r="XCT141" s="1"/>
      <c r="XCU141" s="1"/>
      <c r="XCV141" s="1"/>
      <c r="XCW141" s="1"/>
      <c r="XCX141" s="1"/>
      <c r="XCY141" s="1"/>
      <c r="XCZ141" s="1"/>
      <c r="XDA141" s="1"/>
      <c r="XDB141" s="1"/>
      <c r="XDC141" s="1"/>
      <c r="XDD141" s="1"/>
      <c r="XDE141" s="1"/>
      <c r="XDF141" s="1"/>
      <c r="XDG141" s="1"/>
      <c r="XDH141" s="1"/>
      <c r="XDI141" s="1"/>
      <c r="XDJ141" s="1"/>
      <c r="XDK141" s="1"/>
      <c r="XDL141" s="1"/>
      <c r="XDM141" s="1"/>
      <c r="XDN141" s="1"/>
      <c r="XDO141" s="1"/>
      <c r="XDP141" s="1"/>
      <c r="XDQ141" s="1"/>
      <c r="XDR141" s="1"/>
      <c r="XDS141" s="1"/>
      <c r="XDT141" s="1"/>
      <c r="XDU141" s="1"/>
      <c r="XDV141" s="1"/>
      <c r="XDW141" s="1"/>
      <c r="XDX141" s="1"/>
      <c r="XDY141" s="1"/>
      <c r="XDZ141" s="1"/>
      <c r="XEA141" s="1"/>
      <c r="XEB141" s="1"/>
      <c r="XEC141" s="1"/>
      <c r="XED141" s="1"/>
      <c r="XEE141" s="1"/>
      <c r="XEF141" s="1"/>
      <c r="XEG141" s="1"/>
      <c r="XEH141" s="1"/>
      <c r="XEI141" s="1"/>
      <c r="XEJ141" s="1"/>
      <c r="XEK141" s="1"/>
      <c r="XEL141" s="1"/>
      <c r="XEM141" s="1"/>
      <c r="XEN141" s="1"/>
      <c r="XEO141" s="1"/>
      <c r="XEP141" s="1"/>
      <c r="XEQ141" s="1"/>
      <c r="XER141" s="1"/>
      <c r="XES141" s="1"/>
      <c r="XET141" s="1"/>
      <c r="XEU141" s="1"/>
      <c r="XEV141" s="1"/>
      <c r="XEW141" s="1"/>
      <c r="XEX141" s="1"/>
      <c r="XEY141" s="1"/>
      <c r="XEZ141" s="1"/>
      <c r="XFA141" s="1"/>
      <c r="XFB141" s="1"/>
      <c r="XFC141" s="1"/>
    </row>
    <row r="142" spans="1:150 16226:16383" s="3" customFormat="1" ht="20.25" customHeight="1" x14ac:dyDescent="0.35">
      <c r="A142" s="90" t="s">
        <v>336</v>
      </c>
      <c r="B142" s="91"/>
      <c r="C142" s="91"/>
      <c r="D142" s="91"/>
      <c r="E142" s="91"/>
      <c r="F142" s="91"/>
      <c r="G142" s="91"/>
      <c r="H142" s="92"/>
      <c r="I142" s="4">
        <f>3</f>
        <v>3</v>
      </c>
      <c r="J142" s="1"/>
      <c r="K142" s="1"/>
      <c r="L142" s="1"/>
      <c r="M142" s="1"/>
      <c r="N142" s="1"/>
      <c r="O142" s="1"/>
      <c r="P142" s="1"/>
      <c r="Q142" s="1"/>
      <c r="R142" s="1"/>
      <c r="S142" s="1"/>
      <c r="T142" s="1"/>
      <c r="U142" s="1"/>
      <c r="V142" s="1"/>
      <c r="W142" s="1"/>
      <c r="X142" s="1"/>
      <c r="Y142" s="1"/>
      <c r="Z142" s="1"/>
      <c r="AA142" s="1"/>
      <c r="AB142" s="1"/>
      <c r="AC142" s="1"/>
      <c r="AD142" s="1"/>
      <c r="AE142" s="1"/>
      <c r="AF142" s="1"/>
      <c r="AG142" s="1"/>
      <c r="AH142" s="1"/>
      <c r="AI142" s="1"/>
      <c r="AJ142" s="1"/>
      <c r="AK142" s="1"/>
      <c r="AL142" s="1"/>
      <c r="AM142" s="1"/>
      <c r="AN142" s="1"/>
      <c r="AO142" s="1"/>
      <c r="AP142" s="1"/>
      <c r="AQ142" s="1"/>
      <c r="AR142" s="1"/>
      <c r="AS142" s="1"/>
      <c r="AT142" s="1"/>
      <c r="AU142" s="1"/>
      <c r="AV142" s="1"/>
      <c r="AW142" s="1"/>
      <c r="AX142" s="1"/>
      <c r="AY142" s="1"/>
      <c r="AZ142" s="1"/>
      <c r="BA142" s="1"/>
      <c r="BB142" s="1"/>
      <c r="BC142" s="1"/>
      <c r="BD142" s="1"/>
      <c r="BE142" s="1"/>
      <c r="BF142" s="1"/>
      <c r="BG142" s="1"/>
      <c r="BH142" s="1"/>
      <c r="BI142" s="1"/>
      <c r="BJ142" s="1"/>
      <c r="BK142" s="1"/>
      <c r="BL142" s="1"/>
      <c r="BM142" s="1"/>
      <c r="BN142" s="1"/>
      <c r="BO142" s="1"/>
      <c r="BP142" s="1"/>
      <c r="BQ142" s="1"/>
      <c r="BR142" s="1"/>
      <c r="BS142" s="1"/>
      <c r="BT142" s="1"/>
      <c r="BU142" s="1"/>
      <c r="BV142" s="1"/>
      <c r="BW142" s="1"/>
      <c r="BX142" s="1"/>
      <c r="BY142" s="1"/>
      <c r="BZ142" s="1"/>
      <c r="CA142" s="1"/>
      <c r="CB142" s="1"/>
      <c r="CC142" s="1"/>
      <c r="CD142" s="1"/>
      <c r="CE142" s="1"/>
      <c r="CF142" s="1"/>
      <c r="CG142" s="1"/>
      <c r="CH142" s="1"/>
      <c r="CI142" s="1"/>
      <c r="CJ142" s="1"/>
      <c r="CK142" s="1"/>
      <c r="CL142" s="1"/>
      <c r="CM142" s="1"/>
      <c r="CN142" s="1"/>
      <c r="CO142" s="1"/>
      <c r="CP142" s="1"/>
      <c r="CQ142" s="1"/>
      <c r="CR142" s="1"/>
      <c r="CS142" s="1"/>
      <c r="CT142" s="1"/>
      <c r="CU142" s="1"/>
      <c r="CV142" s="1"/>
      <c r="CW142" s="1"/>
      <c r="CX142" s="1"/>
      <c r="CY142" s="1"/>
      <c r="CZ142" s="1"/>
      <c r="DA142" s="1"/>
      <c r="DB142" s="1"/>
      <c r="DC142" s="1"/>
      <c r="DD142" s="1"/>
      <c r="DE142" s="1"/>
      <c r="DF142" s="1"/>
      <c r="DG142" s="1"/>
      <c r="DH142" s="1"/>
      <c r="DI142" s="1"/>
      <c r="DJ142" s="1"/>
      <c r="DK142" s="1"/>
      <c r="DL142" s="1"/>
      <c r="DM142" s="1"/>
      <c r="DN142" s="1"/>
      <c r="DO142" s="1"/>
      <c r="DP142" s="1"/>
      <c r="DQ142" s="1"/>
      <c r="DR142" s="1"/>
      <c r="DS142" s="1"/>
      <c r="DT142" s="1"/>
      <c r="DU142" s="1"/>
      <c r="DV142" s="1"/>
      <c r="DW142" s="1"/>
      <c r="DX142" s="1"/>
      <c r="DY142" s="1"/>
      <c r="DZ142" s="1"/>
      <c r="EA142" s="1"/>
      <c r="EB142" s="1"/>
      <c r="EC142" s="1"/>
      <c r="ED142" s="1"/>
      <c r="EE142" s="1"/>
      <c r="EF142" s="1"/>
      <c r="EG142" s="1"/>
      <c r="EH142" s="1"/>
      <c r="EI142" s="1"/>
      <c r="EJ142" s="1"/>
      <c r="EK142" s="1"/>
      <c r="EL142" s="1"/>
      <c r="EM142" s="1"/>
      <c r="EN142" s="1"/>
      <c r="EO142" s="1"/>
      <c r="EP142" s="1"/>
      <c r="EQ142" s="1"/>
      <c r="ER142" s="1"/>
      <c r="ES142" s="1"/>
      <c r="ET142" s="1"/>
      <c r="WZB142" s="1"/>
      <c r="WZC142" s="1"/>
      <c r="WZD142" s="1"/>
      <c r="WZE142" s="1"/>
      <c r="WZF142" s="1"/>
      <c r="WZG142" s="1"/>
      <c r="WZH142" s="1"/>
      <c r="WZI142" s="1"/>
      <c r="WZJ142" s="1"/>
      <c r="WZK142" s="1"/>
      <c r="WZL142" s="1"/>
      <c r="WZM142" s="1"/>
      <c r="WZN142" s="1"/>
      <c r="WZO142" s="1"/>
      <c r="WZP142" s="1"/>
      <c r="WZQ142" s="1"/>
      <c r="WZR142" s="1"/>
      <c r="WZS142" s="1"/>
      <c r="WZT142" s="1"/>
      <c r="WZU142" s="1"/>
      <c r="WZV142" s="1"/>
      <c r="WZW142" s="1"/>
      <c r="WZX142" s="1"/>
      <c r="WZY142" s="1"/>
      <c r="WZZ142" s="1"/>
      <c r="XAA142" s="1"/>
      <c r="XAB142" s="1"/>
      <c r="XAC142" s="1"/>
      <c r="XAD142" s="1"/>
      <c r="XAE142" s="1"/>
      <c r="XAF142" s="1"/>
      <c r="XAG142" s="1"/>
      <c r="XAH142" s="1"/>
      <c r="XAI142" s="1"/>
      <c r="XAJ142" s="1"/>
      <c r="XAK142" s="1"/>
      <c r="XAL142" s="1"/>
      <c r="XAM142" s="1"/>
      <c r="XAN142" s="1"/>
      <c r="XAO142" s="1"/>
      <c r="XAP142" s="1"/>
      <c r="XAQ142" s="1"/>
      <c r="XAR142" s="1"/>
      <c r="XAS142" s="1"/>
      <c r="XAT142" s="1"/>
      <c r="XAU142" s="1"/>
      <c r="XAV142" s="1"/>
      <c r="XAW142" s="1"/>
      <c r="XAX142" s="1"/>
      <c r="XAY142" s="1"/>
      <c r="XAZ142" s="1"/>
      <c r="XBA142" s="1"/>
      <c r="XBB142" s="1"/>
      <c r="XBC142" s="1"/>
      <c r="XBD142" s="1"/>
      <c r="XBE142" s="1"/>
      <c r="XBF142" s="1"/>
      <c r="XBG142" s="1"/>
      <c r="XBH142" s="1"/>
      <c r="XBI142" s="1"/>
      <c r="XBJ142" s="1"/>
      <c r="XBK142" s="1"/>
      <c r="XBL142" s="1"/>
      <c r="XBM142" s="1"/>
      <c r="XBN142" s="1"/>
      <c r="XBO142" s="1"/>
      <c r="XBP142" s="1"/>
      <c r="XBQ142" s="1"/>
      <c r="XBR142" s="1"/>
      <c r="XBS142" s="1"/>
      <c r="XBT142" s="1"/>
      <c r="XBU142" s="1"/>
      <c r="XBV142" s="1"/>
      <c r="XBW142" s="1"/>
      <c r="XBX142" s="1"/>
      <c r="XBY142" s="1"/>
      <c r="XBZ142" s="1"/>
      <c r="XCA142" s="1"/>
      <c r="XCB142" s="1"/>
      <c r="XCC142" s="1"/>
      <c r="XCD142" s="1"/>
      <c r="XCE142" s="1"/>
      <c r="XCF142" s="1"/>
      <c r="XCG142" s="1"/>
      <c r="XCH142" s="1"/>
      <c r="XCI142" s="1"/>
      <c r="XCJ142" s="1"/>
      <c r="XCK142" s="1"/>
      <c r="XCL142" s="1"/>
      <c r="XCM142" s="1"/>
      <c r="XCN142" s="1"/>
      <c r="XCO142" s="1"/>
      <c r="XCP142" s="1"/>
      <c r="XCQ142" s="1"/>
      <c r="XCR142" s="1"/>
      <c r="XCS142" s="1"/>
      <c r="XCT142" s="1"/>
      <c r="XCU142" s="1"/>
      <c r="XCV142" s="1"/>
      <c r="XCW142" s="1"/>
      <c r="XCX142" s="1"/>
      <c r="XCY142" s="1"/>
      <c r="XCZ142" s="1"/>
      <c r="XDA142" s="1"/>
      <c r="XDB142" s="1"/>
      <c r="XDC142" s="1"/>
      <c r="XDD142" s="1"/>
      <c r="XDE142" s="1"/>
      <c r="XDF142" s="1"/>
      <c r="XDG142" s="1"/>
      <c r="XDH142" s="1"/>
      <c r="XDI142" s="1"/>
      <c r="XDJ142" s="1"/>
      <c r="XDK142" s="1"/>
      <c r="XDL142" s="1"/>
      <c r="XDM142" s="1"/>
      <c r="XDN142" s="1"/>
      <c r="XDO142" s="1"/>
      <c r="XDP142" s="1"/>
      <c r="XDQ142" s="1"/>
      <c r="XDR142" s="1"/>
      <c r="XDS142" s="1"/>
      <c r="XDT142" s="1"/>
      <c r="XDU142" s="1"/>
      <c r="XDV142" s="1"/>
      <c r="XDW142" s="1"/>
      <c r="XDX142" s="1"/>
      <c r="XDY142" s="1"/>
      <c r="XDZ142" s="1"/>
      <c r="XEA142" s="1"/>
      <c r="XEB142" s="1"/>
      <c r="XEC142" s="1"/>
      <c r="XED142" s="1"/>
      <c r="XEE142" s="1"/>
      <c r="XEF142" s="1"/>
      <c r="XEG142" s="1"/>
      <c r="XEH142" s="1"/>
      <c r="XEI142" s="1"/>
      <c r="XEJ142" s="1"/>
      <c r="XEK142" s="1"/>
      <c r="XEL142" s="1"/>
      <c r="XEM142" s="1"/>
      <c r="XEN142" s="1"/>
      <c r="XEO142" s="1"/>
      <c r="XEP142" s="1"/>
      <c r="XEQ142" s="1"/>
      <c r="XER142" s="1"/>
      <c r="XES142" s="1"/>
      <c r="XET142" s="1"/>
      <c r="XEU142" s="1"/>
      <c r="XEV142" s="1"/>
      <c r="XEW142" s="1"/>
      <c r="XEX142" s="1"/>
      <c r="XEY142" s="1"/>
      <c r="XEZ142" s="1"/>
      <c r="XFA142" s="1"/>
      <c r="XFB142" s="1"/>
      <c r="XFC142" s="1"/>
    </row>
    <row r="143" spans="1:150 16226:16383" s="3" customFormat="1" ht="20.25" customHeight="1" x14ac:dyDescent="0.35">
      <c r="A143" s="93">
        <v>1</v>
      </c>
      <c r="B143" s="93"/>
      <c r="C143" s="49" t="s">
        <v>329</v>
      </c>
      <c r="D143" s="86" t="s">
        <v>331</v>
      </c>
      <c r="E143" s="88"/>
      <c r="F143" s="88"/>
      <c r="G143" s="88"/>
      <c r="H143" s="89"/>
      <c r="I143" s="1"/>
      <c r="J143" s="1"/>
      <c r="K143" s="1"/>
      <c r="L143" s="1"/>
      <c r="M143" s="1"/>
      <c r="N143" s="1"/>
      <c r="O143" s="1"/>
      <c r="P143" s="1"/>
      <c r="Q143" s="1"/>
      <c r="R143" s="1"/>
      <c r="S143" s="1"/>
      <c r="T143" s="22" t="str">
        <f t="shared" ref="T143:T150" ca="1" si="2">U143&amp;""&amp;",..,"&amp;""&amp;V143</f>
        <v>201,..,401</v>
      </c>
      <c r="U143" s="22">
        <f ca="1">(SUMPRODUCT(MID(0&amp;(LEFT(A142,SUM(LEN(A142)-LEN(SUBSTITUTE(A142,{"0","1","2","3"},""))))), LARGE(INDEX(ISNUMBER(--MID((LEFT(A142,SUM(LEN(A142)-LEN(SUBSTITUTE(A142,{"0","1","2","3"},""))))), ROW(INDIRECT("1:"&amp;LEN((LEFT(A142,SUM(LEN(A142)-LEN(SUBSTITUTE(A142,{"0","1","2","3"},"")))))))), 1)) * ROW(INDIRECT("1:"&amp;LEN((LEFT(A142,SUM(LEN(A142)-LEN(SUBSTITUTE(A142,{"0","1","2","3"},"")))))))), 0), ROW(INDIRECT("1:"&amp;LEN((LEFT(A142,SUM(LEN(A142)-LEN(SUBSTITUTE(A142,{"0","1","2","3"},"")))))))))+1, 1) * 10^ROW(INDIRECT("1:"&amp;LEN((LEFT(A142,SUM(LEN(A142)-LEN(SUBSTITUTE(A142,{"0","1","2","3"},""))))))))/10))*100+1</f>
        <v>201</v>
      </c>
      <c r="V143" s="22">
        <f ca="1">(SUMPRODUCT(MID(0&amp;(--TRIM(RIGHT(SUBSTITUTE(LEFT(A142,_xlfn.AGGREGATE(16,6,FIND({0,1,2,3,4,5,6,7,8,9},A142,ROW(INDIRECT("1:"&amp;LEN(A142)))),1))," ",REPT(" ",LEN(A142))),LEN(A142)))), LARGE(INDEX(ISNUMBER(--MID((--TRIM(RIGHT(SUBSTITUTE(LEFT(A142,_xlfn.AGGREGATE(16,6,FIND({0,1,2,3,4,5,6,7,8,9},A142,ROW(INDIRECT("1:"&amp;LEN(A142)))),1))," ",REPT(" ",LEN(A142))),LEN(A142)))), ROW(INDIRECT("1:"&amp;LEN((--TRIM(RIGHT(SUBSTITUTE(LEFT(A142,_xlfn.AGGREGATE(16,6,FIND({0,1,2,3,4,5,6,7,8,9},A142,ROW(INDIRECT("1:"&amp;LEN(A142)))),1))," ",REPT(" ",LEN(A142))),LEN(A142))))))), 1)) * ROW(INDIRECT("1:"&amp;LEN((--TRIM(RIGHT(SUBSTITUTE(LEFT(A142,_xlfn.AGGREGATE(16,6,FIND({0,1,2,3,4,5,6,7,8,9},A142,ROW(INDIRECT("1:"&amp;LEN(A142)))),1))," ",REPT(" ",LEN(A142))),LEN(A142))))))), 0), ROW(INDIRECT("1:"&amp;LEN((--TRIM(RIGHT(SUBSTITUTE(LEFT(A142,_xlfn.AGGREGATE(16,6,FIND({0,1,2,3,4,5,6,7,8,9},A142,ROW(INDIRECT("1:"&amp;LEN(A142)))),1))," ",REPT(" ",LEN(A142))),LEN(A142))))))))+1, 1) * 10^ROW(INDIRECT("1:"&amp;LEN((--TRIM(RIGHT(SUBSTITUTE(LEFT(A142,_xlfn.AGGREGATE(16,6,FIND({0,1,2,3,4,5,6,7,8,9},A142,ROW(INDIRECT("1:"&amp;LEN(A142)))),1))," ",REPT(" ",LEN(A142))),LEN(A142)))))))/10))*100+1</f>
        <v>401</v>
      </c>
      <c r="W143" s="1"/>
      <c r="X143" s="1"/>
      <c r="Y143" s="1"/>
      <c r="Z143" s="1"/>
      <c r="AA143" s="1"/>
      <c r="AB143" s="1"/>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AZ143" s="1"/>
      <c r="BA143" s="1"/>
      <c r="BB143" s="1"/>
      <c r="BC143" s="1"/>
      <c r="BD143" s="1"/>
      <c r="BE143" s="1"/>
      <c r="BF143" s="1"/>
      <c r="BG143" s="1"/>
      <c r="BH143" s="1"/>
      <c r="BI143" s="1"/>
      <c r="BJ143" s="1"/>
      <c r="BK143" s="1"/>
      <c r="BL143" s="1"/>
      <c r="BM143" s="1"/>
      <c r="BN143" s="1"/>
      <c r="BO143" s="1"/>
      <c r="BP143" s="1"/>
      <c r="BQ143" s="1"/>
      <c r="BR143" s="1"/>
      <c r="BS143" s="1"/>
      <c r="BT143" s="1"/>
      <c r="BU143" s="1"/>
      <c r="BV143" s="1"/>
      <c r="BW143" s="1"/>
      <c r="BX143" s="1"/>
      <c r="BY143" s="1"/>
      <c r="BZ143" s="1"/>
      <c r="CA143" s="1"/>
      <c r="CB143" s="1"/>
      <c r="CC143" s="1"/>
      <c r="CD143" s="1"/>
      <c r="CE143" s="1"/>
      <c r="CF143" s="1"/>
      <c r="CG143" s="1"/>
      <c r="CH143" s="1"/>
      <c r="CI143" s="1"/>
      <c r="CJ143" s="1"/>
      <c r="CK143" s="1"/>
      <c r="CL143" s="1"/>
      <c r="CM143" s="1"/>
      <c r="CN143" s="1"/>
      <c r="CO143" s="1"/>
      <c r="CP143" s="1"/>
      <c r="CQ143" s="1"/>
      <c r="CR143" s="1"/>
      <c r="CS143" s="1"/>
      <c r="CT143" s="1"/>
      <c r="CU143" s="1"/>
      <c r="CV143" s="1"/>
      <c r="CW143" s="1"/>
      <c r="CX143" s="1"/>
      <c r="CY143" s="1"/>
      <c r="CZ143" s="1"/>
      <c r="DA143" s="1"/>
      <c r="DB143" s="1"/>
      <c r="DC143" s="1"/>
      <c r="DD143" s="1"/>
      <c r="DE143" s="1"/>
      <c r="DF143" s="1"/>
      <c r="DG143" s="1"/>
      <c r="DH143" s="1"/>
      <c r="DI143" s="1"/>
      <c r="DJ143" s="1"/>
      <c r="DK143" s="1"/>
      <c r="DL143" s="1"/>
      <c r="DM143" s="1"/>
      <c r="DN143" s="1"/>
      <c r="DO143" s="1"/>
      <c r="DP143" s="1"/>
      <c r="DQ143" s="1"/>
      <c r="DR143" s="1"/>
      <c r="DS143" s="1"/>
      <c r="DT143" s="1"/>
      <c r="DU143" s="1"/>
      <c r="DV143" s="1"/>
      <c r="DW143" s="1"/>
      <c r="DX143" s="1"/>
      <c r="DY143" s="1"/>
      <c r="DZ143" s="1"/>
      <c r="EA143" s="1"/>
      <c r="EB143" s="1"/>
      <c r="EC143" s="1"/>
      <c r="ED143" s="1"/>
      <c r="EE143" s="1"/>
      <c r="EF143" s="1"/>
      <c r="EG143" s="1"/>
      <c r="EH143" s="1"/>
      <c r="EI143" s="1"/>
      <c r="EJ143" s="1"/>
      <c r="EK143" s="1"/>
      <c r="EL143" s="1"/>
      <c r="EM143" s="1"/>
      <c r="EN143" s="1"/>
      <c r="EO143" s="1"/>
      <c r="EP143" s="1"/>
      <c r="EQ143" s="1"/>
      <c r="ER143" s="1"/>
      <c r="ES143" s="1"/>
      <c r="ET143" s="1"/>
      <c r="WZB143" s="1"/>
      <c r="WZC143" s="1"/>
      <c r="WZD143" s="1"/>
      <c r="WZE143" s="1"/>
      <c r="WZF143" s="1"/>
      <c r="WZG143" s="1"/>
      <c r="WZH143" s="1"/>
      <c r="WZI143" s="1"/>
      <c r="WZJ143" s="1"/>
      <c r="WZK143" s="1"/>
      <c r="WZL143" s="1"/>
      <c r="WZM143" s="1"/>
      <c r="WZN143" s="1"/>
      <c r="WZO143" s="1"/>
      <c r="WZP143" s="1"/>
      <c r="WZQ143" s="1"/>
      <c r="WZR143" s="1"/>
      <c r="WZS143" s="1"/>
      <c r="WZT143" s="1"/>
      <c r="WZU143" s="1"/>
      <c r="WZV143" s="1"/>
      <c r="WZW143" s="1"/>
      <c r="WZX143" s="1"/>
      <c r="WZY143" s="1"/>
      <c r="WZZ143" s="1"/>
      <c r="XAA143" s="1"/>
      <c r="XAB143" s="1"/>
      <c r="XAC143" s="1"/>
      <c r="XAD143" s="1"/>
      <c r="XAE143" s="1"/>
      <c r="XAF143" s="1"/>
      <c r="XAG143" s="1"/>
      <c r="XAH143" s="1"/>
      <c r="XAI143" s="1"/>
      <c r="XAJ143" s="1"/>
      <c r="XAK143" s="1"/>
      <c r="XAL143" s="1"/>
      <c r="XAM143" s="1"/>
      <c r="XAN143" s="1"/>
      <c r="XAO143" s="1"/>
      <c r="XAP143" s="1"/>
      <c r="XAQ143" s="1"/>
      <c r="XAR143" s="1"/>
      <c r="XAS143" s="1"/>
      <c r="XAT143" s="1"/>
      <c r="XAU143" s="1"/>
      <c r="XAV143" s="1"/>
      <c r="XAW143" s="1"/>
      <c r="XAX143" s="1"/>
      <c r="XAY143" s="1"/>
      <c r="XAZ143" s="1"/>
      <c r="XBA143" s="1"/>
      <c r="XBB143" s="1"/>
      <c r="XBC143" s="1"/>
      <c r="XBD143" s="1"/>
      <c r="XBE143" s="1"/>
      <c r="XBF143" s="1"/>
      <c r="XBG143" s="1"/>
      <c r="XBH143" s="1"/>
      <c r="XBI143" s="1"/>
      <c r="XBJ143" s="1"/>
      <c r="XBK143" s="1"/>
      <c r="XBL143" s="1"/>
      <c r="XBM143" s="1"/>
      <c r="XBN143" s="1"/>
      <c r="XBO143" s="1"/>
      <c r="XBP143" s="1"/>
      <c r="XBQ143" s="1"/>
      <c r="XBR143" s="1"/>
      <c r="XBS143" s="1"/>
      <c r="XBT143" s="1"/>
      <c r="XBU143" s="1"/>
      <c r="XBV143" s="1"/>
      <c r="XBW143" s="1"/>
      <c r="XBX143" s="1"/>
      <c r="XBY143" s="1"/>
      <c r="XBZ143" s="1"/>
      <c r="XCA143" s="1"/>
      <c r="XCB143" s="1"/>
      <c r="XCC143" s="1"/>
      <c r="XCD143" s="1"/>
      <c r="XCE143" s="1"/>
      <c r="XCF143" s="1"/>
      <c r="XCG143" s="1"/>
      <c r="XCH143" s="1"/>
      <c r="XCI143" s="1"/>
      <c r="XCJ143" s="1"/>
      <c r="XCK143" s="1"/>
      <c r="XCL143" s="1"/>
      <c r="XCM143" s="1"/>
      <c r="XCN143" s="1"/>
      <c r="XCO143" s="1"/>
      <c r="XCP143" s="1"/>
      <c r="XCQ143" s="1"/>
      <c r="XCR143" s="1"/>
      <c r="XCS143" s="1"/>
      <c r="XCT143" s="1"/>
      <c r="XCU143" s="1"/>
      <c r="XCV143" s="1"/>
      <c r="XCW143" s="1"/>
      <c r="XCX143" s="1"/>
      <c r="XCY143" s="1"/>
      <c r="XCZ143" s="1"/>
      <c r="XDA143" s="1"/>
      <c r="XDB143" s="1"/>
      <c r="XDC143" s="1"/>
      <c r="XDD143" s="1"/>
      <c r="XDE143" s="1"/>
      <c r="XDF143" s="1"/>
      <c r="XDG143" s="1"/>
      <c r="XDH143" s="1"/>
      <c r="XDI143" s="1"/>
      <c r="XDJ143" s="1"/>
      <c r="XDK143" s="1"/>
      <c r="XDL143" s="1"/>
      <c r="XDM143" s="1"/>
      <c r="XDN143" s="1"/>
      <c r="XDO143" s="1"/>
      <c r="XDP143" s="1"/>
      <c r="XDQ143" s="1"/>
      <c r="XDR143" s="1"/>
      <c r="XDS143" s="1"/>
      <c r="XDT143" s="1"/>
      <c r="XDU143" s="1"/>
      <c r="XDV143" s="1"/>
      <c r="XDW143" s="1"/>
      <c r="XDX143" s="1"/>
      <c r="XDY143" s="1"/>
      <c r="XDZ143" s="1"/>
      <c r="XEA143" s="1"/>
      <c r="XEB143" s="1"/>
      <c r="XEC143" s="1"/>
      <c r="XED143" s="1"/>
      <c r="XEE143" s="1"/>
      <c r="XEF143" s="1"/>
      <c r="XEG143" s="1"/>
      <c r="XEH143" s="1"/>
      <c r="XEI143" s="1"/>
      <c r="XEJ143" s="1"/>
      <c r="XEK143" s="1"/>
      <c r="XEL143" s="1"/>
      <c r="XEM143" s="1"/>
      <c r="XEN143" s="1"/>
      <c r="XEO143" s="1"/>
      <c r="XEP143" s="1"/>
      <c r="XEQ143" s="1"/>
      <c r="XER143" s="1"/>
      <c r="XES143" s="1"/>
      <c r="XET143" s="1"/>
      <c r="XEU143" s="1"/>
      <c r="XEV143" s="1"/>
      <c r="XEW143" s="1"/>
      <c r="XEX143" s="1"/>
      <c r="XEY143" s="1"/>
      <c r="XEZ143" s="1"/>
      <c r="XFA143" s="1"/>
      <c r="XFB143" s="1"/>
      <c r="XFC143" s="1"/>
    </row>
    <row r="144" spans="1:150 16226:16383" s="3" customFormat="1" ht="20.25" customHeight="1" x14ac:dyDescent="0.35">
      <c r="A144" s="84">
        <f>A143+1</f>
        <v>2</v>
      </c>
      <c r="B144" s="85"/>
      <c r="C144" s="49" t="s">
        <v>329</v>
      </c>
      <c r="D144" s="86" t="s">
        <v>331</v>
      </c>
      <c r="E144" s="88"/>
      <c r="F144" s="88"/>
      <c r="G144" s="88"/>
      <c r="H144" s="89"/>
      <c r="I144" s="1"/>
      <c r="J144" s="1"/>
      <c r="K144" s="1"/>
      <c r="L144" s="1"/>
      <c r="M144" s="1"/>
      <c r="N144" s="1"/>
      <c r="O144" s="1"/>
      <c r="P144" s="1"/>
      <c r="Q144" s="1"/>
      <c r="R144" s="1"/>
      <c r="S144" s="1"/>
      <c r="T144" s="22" t="str">
        <f t="shared" ca="1" si="2"/>
        <v>202,..,402</v>
      </c>
      <c r="U144" s="22">
        <f ca="1">U143+1</f>
        <v>202</v>
      </c>
      <c r="V144" s="22">
        <f ca="1">V143+1</f>
        <v>402</v>
      </c>
      <c r="W144" s="1"/>
      <c r="X144" s="1"/>
      <c r="Y144" s="1"/>
      <c r="Z144" s="1"/>
      <c r="AA144" s="1"/>
      <c r="AB144" s="1"/>
      <c r="AC144" s="1"/>
      <c r="AD144" s="1"/>
      <c r="AE144" s="1"/>
      <c r="AF144" s="1"/>
      <c r="AG144" s="1"/>
      <c r="AH144" s="1"/>
      <c r="AI144" s="1"/>
      <c r="AJ144" s="1"/>
      <c r="AK144" s="1"/>
      <c r="AL144" s="1"/>
      <c r="AM144" s="1"/>
      <c r="AN144" s="1"/>
      <c r="AO144" s="1"/>
      <c r="AP144" s="1"/>
      <c r="AQ144" s="1"/>
      <c r="AR144" s="1"/>
      <c r="AS144" s="1"/>
      <c r="AT144" s="1"/>
      <c r="AU144" s="1"/>
      <c r="AV144" s="1"/>
      <c r="AW144" s="1"/>
      <c r="AX144" s="1"/>
      <c r="AY144" s="1"/>
      <c r="AZ144" s="1"/>
      <c r="BA144" s="1"/>
      <c r="BB144" s="1"/>
      <c r="BC144" s="1"/>
      <c r="BD144" s="1"/>
      <c r="BE144" s="1"/>
      <c r="BF144" s="1"/>
      <c r="BG144" s="1"/>
      <c r="BH144" s="1"/>
      <c r="BI144" s="1"/>
      <c r="BJ144" s="1"/>
      <c r="BK144" s="1"/>
      <c r="BL144" s="1"/>
      <c r="BM144" s="1"/>
      <c r="BN144" s="1"/>
      <c r="BO144" s="1"/>
      <c r="BP144" s="1"/>
      <c r="BQ144" s="1"/>
      <c r="BR144" s="1"/>
      <c r="BS144" s="1"/>
      <c r="BT144" s="1"/>
      <c r="BU144" s="1"/>
      <c r="BV144" s="1"/>
      <c r="BW144" s="1"/>
      <c r="BX144" s="1"/>
      <c r="BY144" s="1"/>
      <c r="BZ144" s="1"/>
      <c r="CA144" s="1"/>
      <c r="CB144" s="1"/>
      <c r="CC144" s="1"/>
      <c r="CD144" s="1"/>
      <c r="CE144" s="1"/>
      <c r="CF144" s="1"/>
      <c r="CG144" s="1"/>
      <c r="CH144" s="1"/>
      <c r="CI144" s="1"/>
      <c r="CJ144" s="1"/>
      <c r="CK144" s="1"/>
      <c r="CL144" s="1"/>
      <c r="CM144" s="1"/>
      <c r="CN144" s="1"/>
      <c r="CO144" s="1"/>
      <c r="CP144" s="1"/>
      <c r="CQ144" s="1"/>
      <c r="CR144" s="1"/>
      <c r="CS144" s="1"/>
      <c r="CT144" s="1"/>
      <c r="CU144" s="1"/>
      <c r="CV144" s="1"/>
      <c r="CW144" s="1"/>
      <c r="CX144" s="1"/>
      <c r="CY144" s="1"/>
      <c r="CZ144" s="1"/>
      <c r="DA144" s="1"/>
      <c r="DB144" s="1"/>
      <c r="DC144" s="1"/>
      <c r="DD144" s="1"/>
      <c r="DE144" s="1"/>
      <c r="DF144" s="1"/>
      <c r="DG144" s="1"/>
      <c r="DH144" s="1"/>
      <c r="DI144" s="1"/>
      <c r="DJ144" s="1"/>
      <c r="DK144" s="1"/>
      <c r="DL144" s="1"/>
      <c r="DM144" s="1"/>
      <c r="DN144" s="1"/>
      <c r="DO144" s="1"/>
      <c r="DP144" s="1"/>
      <c r="DQ144" s="1"/>
      <c r="DR144" s="1"/>
      <c r="DS144" s="1"/>
      <c r="DT144" s="1"/>
      <c r="DU144" s="1"/>
      <c r="DV144" s="1"/>
      <c r="DW144" s="1"/>
      <c r="DX144" s="1"/>
      <c r="DY144" s="1"/>
      <c r="DZ144" s="1"/>
      <c r="EA144" s="1"/>
      <c r="EB144" s="1"/>
      <c r="EC144" s="1"/>
      <c r="ED144" s="1"/>
      <c r="EE144" s="1"/>
      <c r="EF144" s="1"/>
      <c r="EG144" s="1"/>
      <c r="EH144" s="1"/>
      <c r="EI144" s="1"/>
      <c r="EJ144" s="1"/>
      <c r="EK144" s="1"/>
      <c r="EL144" s="1"/>
      <c r="EM144" s="1"/>
      <c r="EN144" s="1"/>
      <c r="EO144" s="1"/>
      <c r="EP144" s="1"/>
      <c r="EQ144" s="1"/>
      <c r="ER144" s="1"/>
      <c r="ES144" s="1"/>
      <c r="ET144" s="1"/>
      <c r="WZB144" s="1"/>
      <c r="WZC144" s="1"/>
      <c r="WZD144" s="1"/>
      <c r="WZE144" s="1"/>
      <c r="WZF144" s="1"/>
      <c r="WZG144" s="1"/>
      <c r="WZH144" s="1"/>
      <c r="WZI144" s="1"/>
      <c r="WZJ144" s="1"/>
      <c r="WZK144" s="1"/>
      <c r="WZL144" s="1"/>
      <c r="WZM144" s="1"/>
      <c r="WZN144" s="1"/>
      <c r="WZO144" s="1"/>
      <c r="WZP144" s="1"/>
      <c r="WZQ144" s="1"/>
      <c r="WZR144" s="1"/>
      <c r="WZS144" s="1"/>
      <c r="WZT144" s="1"/>
      <c r="WZU144" s="1"/>
      <c r="WZV144" s="1"/>
      <c r="WZW144" s="1"/>
      <c r="WZX144" s="1"/>
      <c r="WZY144" s="1"/>
      <c r="WZZ144" s="1"/>
      <c r="XAA144" s="1"/>
      <c r="XAB144" s="1"/>
      <c r="XAC144" s="1"/>
      <c r="XAD144" s="1"/>
      <c r="XAE144" s="1"/>
      <c r="XAF144" s="1"/>
      <c r="XAG144" s="1"/>
      <c r="XAH144" s="1"/>
      <c r="XAI144" s="1"/>
      <c r="XAJ144" s="1"/>
      <c r="XAK144" s="1"/>
      <c r="XAL144" s="1"/>
      <c r="XAM144" s="1"/>
      <c r="XAN144" s="1"/>
      <c r="XAO144" s="1"/>
      <c r="XAP144" s="1"/>
      <c r="XAQ144" s="1"/>
      <c r="XAR144" s="1"/>
      <c r="XAS144" s="1"/>
      <c r="XAT144" s="1"/>
      <c r="XAU144" s="1"/>
      <c r="XAV144" s="1"/>
      <c r="XAW144" s="1"/>
      <c r="XAX144" s="1"/>
      <c r="XAY144" s="1"/>
      <c r="XAZ144" s="1"/>
      <c r="XBA144" s="1"/>
      <c r="XBB144" s="1"/>
      <c r="XBC144" s="1"/>
      <c r="XBD144" s="1"/>
      <c r="XBE144" s="1"/>
      <c r="XBF144" s="1"/>
      <c r="XBG144" s="1"/>
      <c r="XBH144" s="1"/>
      <c r="XBI144" s="1"/>
      <c r="XBJ144" s="1"/>
      <c r="XBK144" s="1"/>
      <c r="XBL144" s="1"/>
      <c r="XBM144" s="1"/>
      <c r="XBN144" s="1"/>
      <c r="XBO144" s="1"/>
      <c r="XBP144" s="1"/>
      <c r="XBQ144" s="1"/>
      <c r="XBR144" s="1"/>
      <c r="XBS144" s="1"/>
      <c r="XBT144" s="1"/>
      <c r="XBU144" s="1"/>
      <c r="XBV144" s="1"/>
      <c r="XBW144" s="1"/>
      <c r="XBX144" s="1"/>
      <c r="XBY144" s="1"/>
      <c r="XBZ144" s="1"/>
      <c r="XCA144" s="1"/>
      <c r="XCB144" s="1"/>
      <c r="XCC144" s="1"/>
      <c r="XCD144" s="1"/>
      <c r="XCE144" s="1"/>
      <c r="XCF144" s="1"/>
      <c r="XCG144" s="1"/>
      <c r="XCH144" s="1"/>
      <c r="XCI144" s="1"/>
      <c r="XCJ144" s="1"/>
      <c r="XCK144" s="1"/>
      <c r="XCL144" s="1"/>
      <c r="XCM144" s="1"/>
      <c r="XCN144" s="1"/>
      <c r="XCO144" s="1"/>
      <c r="XCP144" s="1"/>
      <c r="XCQ144" s="1"/>
      <c r="XCR144" s="1"/>
      <c r="XCS144" s="1"/>
      <c r="XCT144" s="1"/>
      <c r="XCU144" s="1"/>
      <c r="XCV144" s="1"/>
      <c r="XCW144" s="1"/>
      <c r="XCX144" s="1"/>
      <c r="XCY144" s="1"/>
      <c r="XCZ144" s="1"/>
      <c r="XDA144" s="1"/>
      <c r="XDB144" s="1"/>
      <c r="XDC144" s="1"/>
      <c r="XDD144" s="1"/>
      <c r="XDE144" s="1"/>
      <c r="XDF144" s="1"/>
      <c r="XDG144" s="1"/>
      <c r="XDH144" s="1"/>
      <c r="XDI144" s="1"/>
      <c r="XDJ144" s="1"/>
      <c r="XDK144" s="1"/>
      <c r="XDL144" s="1"/>
      <c r="XDM144" s="1"/>
      <c r="XDN144" s="1"/>
      <c r="XDO144" s="1"/>
      <c r="XDP144" s="1"/>
      <c r="XDQ144" s="1"/>
      <c r="XDR144" s="1"/>
      <c r="XDS144" s="1"/>
      <c r="XDT144" s="1"/>
      <c r="XDU144" s="1"/>
      <c r="XDV144" s="1"/>
      <c r="XDW144" s="1"/>
      <c r="XDX144" s="1"/>
      <c r="XDY144" s="1"/>
      <c r="XDZ144" s="1"/>
      <c r="XEA144" s="1"/>
      <c r="XEB144" s="1"/>
      <c r="XEC144" s="1"/>
      <c r="XED144" s="1"/>
      <c r="XEE144" s="1"/>
      <c r="XEF144" s="1"/>
      <c r="XEG144" s="1"/>
      <c r="XEH144" s="1"/>
      <c r="XEI144" s="1"/>
      <c r="XEJ144" s="1"/>
      <c r="XEK144" s="1"/>
      <c r="XEL144" s="1"/>
      <c r="XEM144" s="1"/>
      <c r="XEN144" s="1"/>
      <c r="XEO144" s="1"/>
      <c r="XEP144" s="1"/>
      <c r="XEQ144" s="1"/>
      <c r="XER144" s="1"/>
      <c r="XES144" s="1"/>
      <c r="XET144" s="1"/>
      <c r="XEU144" s="1"/>
      <c r="XEV144" s="1"/>
      <c r="XEW144" s="1"/>
      <c r="XEX144" s="1"/>
      <c r="XEY144" s="1"/>
      <c r="XEZ144" s="1"/>
      <c r="XFA144" s="1"/>
      <c r="XFB144" s="1"/>
      <c r="XFC144" s="1"/>
    </row>
    <row r="145" spans="1:150 16226:16383" s="3" customFormat="1" ht="20.25" customHeight="1" x14ac:dyDescent="0.35">
      <c r="A145" s="84">
        <f t="shared" ref="A145:A150" si="3">A144+1</f>
        <v>3</v>
      </c>
      <c r="B145" s="85"/>
      <c r="C145" s="49" t="s">
        <v>329</v>
      </c>
      <c r="D145" s="86" t="s">
        <v>331</v>
      </c>
      <c r="E145" s="88"/>
      <c r="F145" s="88"/>
      <c r="G145" s="88"/>
      <c r="H145" s="89"/>
      <c r="I145" s="1"/>
      <c r="J145" s="1"/>
      <c r="K145" s="1"/>
      <c r="L145" s="1"/>
      <c r="M145" s="1"/>
      <c r="N145" s="1"/>
      <c r="O145" s="1"/>
      <c r="P145" s="1"/>
      <c r="Q145" s="1"/>
      <c r="R145" s="1"/>
      <c r="S145" s="1"/>
      <c r="T145" s="22" t="str">
        <f t="shared" ca="1" si="2"/>
        <v>203,..,403</v>
      </c>
      <c r="U145" s="22">
        <f t="shared" ref="U145:U150" ca="1" si="4">U144+1</f>
        <v>203</v>
      </c>
      <c r="V145" s="22">
        <f t="shared" ref="V145:V150" ca="1" si="5">V144+1</f>
        <v>403</v>
      </c>
      <c r="W145" s="1"/>
      <c r="X145" s="1"/>
      <c r="Y145" s="1"/>
      <c r="Z145" s="1"/>
      <c r="AA145" s="1"/>
      <c r="AB145" s="1"/>
      <c r="AC145" s="1"/>
      <c r="AD145" s="1"/>
      <c r="AE145" s="1"/>
      <c r="AF145" s="1"/>
      <c r="AG145" s="1"/>
      <c r="AH145" s="1"/>
      <c r="AI145" s="1"/>
      <c r="AJ145" s="1"/>
      <c r="AK145" s="1"/>
      <c r="AL145" s="1"/>
      <c r="AM145" s="1"/>
      <c r="AN145" s="1"/>
      <c r="AO145" s="1"/>
      <c r="AP145" s="1"/>
      <c r="AQ145" s="1"/>
      <c r="AR145" s="1"/>
      <c r="AS145" s="1"/>
      <c r="AT145" s="1"/>
      <c r="AU145" s="1"/>
      <c r="AV145" s="1"/>
      <c r="AW145" s="1"/>
      <c r="AX145" s="1"/>
      <c r="AY145" s="1"/>
      <c r="AZ145" s="1"/>
      <c r="BA145" s="1"/>
      <c r="BB145" s="1"/>
      <c r="BC145" s="1"/>
      <c r="BD145" s="1"/>
      <c r="BE145" s="1"/>
      <c r="BF145" s="1"/>
      <c r="BG145" s="1"/>
      <c r="BH145" s="1"/>
      <c r="BI145" s="1"/>
      <c r="BJ145" s="1"/>
      <c r="BK145" s="1"/>
      <c r="BL145" s="1"/>
      <c r="BM145" s="1"/>
      <c r="BN145" s="1"/>
      <c r="BO145" s="1"/>
      <c r="BP145" s="1"/>
      <c r="BQ145" s="1"/>
      <c r="BR145" s="1"/>
      <c r="BS145" s="1"/>
      <c r="BT145" s="1"/>
      <c r="BU145" s="1"/>
      <c r="BV145" s="1"/>
      <c r="BW145" s="1"/>
      <c r="BX145" s="1"/>
      <c r="BY145" s="1"/>
      <c r="BZ145" s="1"/>
      <c r="CA145" s="1"/>
      <c r="CB145" s="1"/>
      <c r="CC145" s="1"/>
      <c r="CD145" s="1"/>
      <c r="CE145" s="1"/>
      <c r="CF145" s="1"/>
      <c r="CG145" s="1"/>
      <c r="CH145" s="1"/>
      <c r="CI145" s="1"/>
      <c r="CJ145" s="1"/>
      <c r="CK145" s="1"/>
      <c r="CL145" s="1"/>
      <c r="CM145" s="1"/>
      <c r="CN145" s="1"/>
      <c r="CO145" s="1"/>
      <c r="CP145" s="1"/>
      <c r="CQ145" s="1"/>
      <c r="CR145" s="1"/>
      <c r="CS145" s="1"/>
      <c r="CT145" s="1"/>
      <c r="CU145" s="1"/>
      <c r="CV145" s="1"/>
      <c r="CW145" s="1"/>
      <c r="CX145" s="1"/>
      <c r="CY145" s="1"/>
      <c r="CZ145" s="1"/>
      <c r="DA145" s="1"/>
      <c r="DB145" s="1"/>
      <c r="DC145" s="1"/>
      <c r="DD145" s="1"/>
      <c r="DE145" s="1"/>
      <c r="DF145" s="1"/>
      <c r="DG145" s="1"/>
      <c r="DH145" s="1"/>
      <c r="DI145" s="1"/>
      <c r="DJ145" s="1"/>
      <c r="DK145" s="1"/>
      <c r="DL145" s="1"/>
      <c r="DM145" s="1"/>
      <c r="DN145" s="1"/>
      <c r="DO145" s="1"/>
      <c r="DP145" s="1"/>
      <c r="DQ145" s="1"/>
      <c r="DR145" s="1"/>
      <c r="DS145" s="1"/>
      <c r="DT145" s="1"/>
      <c r="DU145" s="1"/>
      <c r="DV145" s="1"/>
      <c r="DW145" s="1"/>
      <c r="DX145" s="1"/>
      <c r="DY145" s="1"/>
      <c r="DZ145" s="1"/>
      <c r="EA145" s="1"/>
      <c r="EB145" s="1"/>
      <c r="EC145" s="1"/>
      <c r="ED145" s="1"/>
      <c r="EE145" s="1"/>
      <c r="EF145" s="1"/>
      <c r="EG145" s="1"/>
      <c r="EH145" s="1"/>
      <c r="EI145" s="1"/>
      <c r="EJ145" s="1"/>
      <c r="EK145" s="1"/>
      <c r="EL145" s="1"/>
      <c r="EM145" s="1"/>
      <c r="EN145" s="1"/>
      <c r="EO145" s="1"/>
      <c r="EP145" s="1"/>
      <c r="EQ145" s="1"/>
      <c r="ER145" s="1"/>
      <c r="ES145" s="1"/>
      <c r="ET145" s="1"/>
      <c r="WZB145" s="1"/>
      <c r="WZC145" s="1"/>
      <c r="WZD145" s="1"/>
      <c r="WZE145" s="1"/>
      <c r="WZF145" s="1"/>
      <c r="WZG145" s="1"/>
      <c r="WZH145" s="1"/>
      <c r="WZI145" s="1"/>
      <c r="WZJ145" s="1"/>
      <c r="WZK145" s="1"/>
      <c r="WZL145" s="1"/>
      <c r="WZM145" s="1"/>
      <c r="WZN145" s="1"/>
      <c r="WZO145" s="1"/>
      <c r="WZP145" s="1"/>
      <c r="WZQ145" s="1"/>
      <c r="WZR145" s="1"/>
      <c r="WZS145" s="1"/>
      <c r="WZT145" s="1"/>
      <c r="WZU145" s="1"/>
      <c r="WZV145" s="1"/>
      <c r="WZW145" s="1"/>
      <c r="WZX145" s="1"/>
      <c r="WZY145" s="1"/>
      <c r="WZZ145" s="1"/>
      <c r="XAA145" s="1"/>
      <c r="XAB145" s="1"/>
      <c r="XAC145" s="1"/>
      <c r="XAD145" s="1"/>
      <c r="XAE145" s="1"/>
      <c r="XAF145" s="1"/>
      <c r="XAG145" s="1"/>
      <c r="XAH145" s="1"/>
      <c r="XAI145" s="1"/>
      <c r="XAJ145" s="1"/>
      <c r="XAK145" s="1"/>
      <c r="XAL145" s="1"/>
      <c r="XAM145" s="1"/>
      <c r="XAN145" s="1"/>
      <c r="XAO145" s="1"/>
      <c r="XAP145" s="1"/>
      <c r="XAQ145" s="1"/>
      <c r="XAR145" s="1"/>
      <c r="XAS145" s="1"/>
      <c r="XAT145" s="1"/>
      <c r="XAU145" s="1"/>
      <c r="XAV145" s="1"/>
      <c r="XAW145" s="1"/>
      <c r="XAX145" s="1"/>
      <c r="XAY145" s="1"/>
      <c r="XAZ145" s="1"/>
      <c r="XBA145" s="1"/>
      <c r="XBB145" s="1"/>
      <c r="XBC145" s="1"/>
      <c r="XBD145" s="1"/>
      <c r="XBE145" s="1"/>
      <c r="XBF145" s="1"/>
      <c r="XBG145" s="1"/>
      <c r="XBH145" s="1"/>
      <c r="XBI145" s="1"/>
      <c r="XBJ145" s="1"/>
      <c r="XBK145" s="1"/>
      <c r="XBL145" s="1"/>
      <c r="XBM145" s="1"/>
      <c r="XBN145" s="1"/>
      <c r="XBO145" s="1"/>
      <c r="XBP145" s="1"/>
      <c r="XBQ145" s="1"/>
      <c r="XBR145" s="1"/>
      <c r="XBS145" s="1"/>
      <c r="XBT145" s="1"/>
      <c r="XBU145" s="1"/>
      <c r="XBV145" s="1"/>
      <c r="XBW145" s="1"/>
      <c r="XBX145" s="1"/>
      <c r="XBY145" s="1"/>
      <c r="XBZ145" s="1"/>
      <c r="XCA145" s="1"/>
      <c r="XCB145" s="1"/>
      <c r="XCC145" s="1"/>
      <c r="XCD145" s="1"/>
      <c r="XCE145" s="1"/>
      <c r="XCF145" s="1"/>
      <c r="XCG145" s="1"/>
      <c r="XCH145" s="1"/>
      <c r="XCI145" s="1"/>
      <c r="XCJ145" s="1"/>
      <c r="XCK145" s="1"/>
      <c r="XCL145" s="1"/>
      <c r="XCM145" s="1"/>
      <c r="XCN145" s="1"/>
      <c r="XCO145" s="1"/>
      <c r="XCP145" s="1"/>
      <c r="XCQ145" s="1"/>
      <c r="XCR145" s="1"/>
      <c r="XCS145" s="1"/>
      <c r="XCT145" s="1"/>
      <c r="XCU145" s="1"/>
      <c r="XCV145" s="1"/>
      <c r="XCW145" s="1"/>
      <c r="XCX145" s="1"/>
      <c r="XCY145" s="1"/>
      <c r="XCZ145" s="1"/>
      <c r="XDA145" s="1"/>
      <c r="XDB145" s="1"/>
      <c r="XDC145" s="1"/>
      <c r="XDD145" s="1"/>
      <c r="XDE145" s="1"/>
      <c r="XDF145" s="1"/>
      <c r="XDG145" s="1"/>
      <c r="XDH145" s="1"/>
      <c r="XDI145" s="1"/>
      <c r="XDJ145" s="1"/>
      <c r="XDK145" s="1"/>
      <c r="XDL145" s="1"/>
      <c r="XDM145" s="1"/>
      <c r="XDN145" s="1"/>
      <c r="XDO145" s="1"/>
      <c r="XDP145" s="1"/>
      <c r="XDQ145" s="1"/>
      <c r="XDR145" s="1"/>
      <c r="XDS145" s="1"/>
      <c r="XDT145" s="1"/>
      <c r="XDU145" s="1"/>
      <c r="XDV145" s="1"/>
      <c r="XDW145" s="1"/>
      <c r="XDX145" s="1"/>
      <c r="XDY145" s="1"/>
      <c r="XDZ145" s="1"/>
      <c r="XEA145" s="1"/>
      <c r="XEB145" s="1"/>
      <c r="XEC145" s="1"/>
      <c r="XED145" s="1"/>
      <c r="XEE145" s="1"/>
      <c r="XEF145" s="1"/>
      <c r="XEG145" s="1"/>
      <c r="XEH145" s="1"/>
      <c r="XEI145" s="1"/>
      <c r="XEJ145" s="1"/>
      <c r="XEK145" s="1"/>
      <c r="XEL145" s="1"/>
      <c r="XEM145" s="1"/>
      <c r="XEN145" s="1"/>
      <c r="XEO145" s="1"/>
      <c r="XEP145" s="1"/>
      <c r="XEQ145" s="1"/>
      <c r="XER145" s="1"/>
      <c r="XES145" s="1"/>
      <c r="XET145" s="1"/>
      <c r="XEU145" s="1"/>
      <c r="XEV145" s="1"/>
      <c r="XEW145" s="1"/>
      <c r="XEX145" s="1"/>
      <c r="XEY145" s="1"/>
      <c r="XEZ145" s="1"/>
      <c r="XFA145" s="1"/>
      <c r="XFB145" s="1"/>
      <c r="XFC145" s="1"/>
    </row>
    <row r="146" spans="1:150 16226:16383" s="3" customFormat="1" ht="20.25" customHeight="1" x14ac:dyDescent="0.35">
      <c r="A146" s="84">
        <f t="shared" si="3"/>
        <v>4</v>
      </c>
      <c r="B146" s="85"/>
      <c r="C146" s="49" t="s">
        <v>329</v>
      </c>
      <c r="D146" s="49" t="s">
        <v>335</v>
      </c>
      <c r="E146" s="70">
        <f>(74.52)*(10.764)</f>
        <v>802.1332799999999</v>
      </c>
      <c r="F146" s="70">
        <f>(1.22*(2.45+2.93))*(10.764)</f>
        <v>70.650590400000013</v>
      </c>
      <c r="G146" s="6">
        <v>0</v>
      </c>
      <c r="H146" s="6">
        <f t="shared" ref="H146:H150" si="6">E146+F146+(IF(G146&lt;101,G146,IF(G146&lt;201,G146/2,IF(G146&lt;=301,G146/3,G146/4))))</f>
        <v>872.78387039999996</v>
      </c>
      <c r="I146" s="1" t="s">
        <v>375</v>
      </c>
      <c r="J146" s="1">
        <f>19500000/H146</f>
        <v>22342.301068262273</v>
      </c>
      <c r="K146" s="1"/>
      <c r="L146" s="1"/>
      <c r="M146" s="1"/>
      <c r="N146" s="1"/>
      <c r="O146" s="1"/>
      <c r="P146" s="1"/>
      <c r="Q146" s="1"/>
      <c r="R146" s="1"/>
      <c r="S146" s="1"/>
      <c r="T146" s="22" t="str">
        <f t="shared" ca="1" si="2"/>
        <v>204,..,404</v>
      </c>
      <c r="U146" s="22">
        <f t="shared" ca="1" si="4"/>
        <v>204</v>
      </c>
      <c r="V146" s="22">
        <f t="shared" ca="1" si="5"/>
        <v>404</v>
      </c>
      <c r="W146" s="1"/>
      <c r="X146" s="1"/>
      <c r="Y146" s="1"/>
      <c r="Z146" s="1"/>
      <c r="AA146" s="1"/>
      <c r="AB146" s="1"/>
      <c r="AC146" s="1"/>
      <c r="AD146" s="1"/>
      <c r="AE146" s="1"/>
      <c r="AF146" s="1"/>
      <c r="AG146" s="1"/>
      <c r="AH146" s="1"/>
      <c r="AI146" s="1"/>
      <c r="AJ146" s="1"/>
      <c r="AK146" s="1"/>
      <c r="AL146" s="1"/>
      <c r="AM146" s="1"/>
      <c r="AN146" s="1"/>
      <c r="AO146" s="1"/>
      <c r="AP146" s="1"/>
      <c r="AQ146" s="1"/>
      <c r="AR146" s="1"/>
      <c r="AS146" s="1"/>
      <c r="AT146" s="1"/>
      <c r="AU146" s="1"/>
      <c r="AV146" s="1"/>
      <c r="AW146" s="1"/>
      <c r="AX146" s="1"/>
      <c r="AY146" s="1"/>
      <c r="AZ146" s="1"/>
      <c r="BA146" s="1"/>
      <c r="BB146" s="1"/>
      <c r="BC146" s="1"/>
      <c r="BD146" s="1"/>
      <c r="BE146" s="1"/>
      <c r="BF146" s="1"/>
      <c r="BG146" s="1"/>
      <c r="BH146" s="1"/>
      <c r="BI146" s="1"/>
      <c r="BJ146" s="1"/>
      <c r="BK146" s="1"/>
      <c r="BL146" s="1"/>
      <c r="BM146" s="1"/>
      <c r="BN146" s="1"/>
      <c r="BO146" s="1"/>
      <c r="BP146" s="1"/>
      <c r="BQ146" s="1"/>
      <c r="BR146" s="1"/>
      <c r="BS146" s="1"/>
      <c r="BT146" s="1"/>
      <c r="BU146" s="1"/>
      <c r="BV146" s="1"/>
      <c r="BW146" s="1"/>
      <c r="BX146" s="1"/>
      <c r="BY146" s="1"/>
      <c r="BZ146" s="1"/>
      <c r="CA146" s="1"/>
      <c r="CB146" s="1"/>
      <c r="CC146" s="1"/>
      <c r="CD146" s="1"/>
      <c r="CE146" s="1"/>
      <c r="CF146" s="1"/>
      <c r="CG146" s="1"/>
      <c r="CH146" s="1"/>
      <c r="CI146" s="1"/>
      <c r="CJ146" s="1"/>
      <c r="CK146" s="1"/>
      <c r="CL146" s="1"/>
      <c r="CM146" s="1"/>
      <c r="CN146" s="1"/>
      <c r="CO146" s="1"/>
      <c r="CP146" s="1"/>
      <c r="CQ146" s="1"/>
      <c r="CR146" s="1"/>
      <c r="CS146" s="1"/>
      <c r="CT146" s="1"/>
      <c r="CU146" s="1"/>
      <c r="CV146" s="1"/>
      <c r="CW146" s="1"/>
      <c r="CX146" s="1"/>
      <c r="CY146" s="1"/>
      <c r="CZ146" s="1"/>
      <c r="DA146" s="1"/>
      <c r="DB146" s="1"/>
      <c r="DC146" s="1"/>
      <c r="DD146" s="1"/>
      <c r="DE146" s="1"/>
      <c r="DF146" s="1"/>
      <c r="DG146" s="1"/>
      <c r="DH146" s="1"/>
      <c r="DI146" s="1"/>
      <c r="DJ146" s="1"/>
      <c r="DK146" s="1"/>
      <c r="DL146" s="1"/>
      <c r="DM146" s="1"/>
      <c r="DN146" s="1"/>
      <c r="DO146" s="1"/>
      <c r="DP146" s="1"/>
      <c r="DQ146" s="1"/>
      <c r="DR146" s="1"/>
      <c r="DS146" s="1"/>
      <c r="DT146" s="1"/>
      <c r="DU146" s="1"/>
      <c r="DV146" s="1"/>
      <c r="DW146" s="1"/>
      <c r="DX146" s="1"/>
      <c r="DY146" s="1"/>
      <c r="DZ146" s="1"/>
      <c r="EA146" s="1"/>
      <c r="EB146" s="1"/>
      <c r="EC146" s="1"/>
      <c r="ED146" s="1"/>
      <c r="EE146" s="1"/>
      <c r="EF146" s="1"/>
      <c r="EG146" s="1"/>
      <c r="EH146" s="1"/>
      <c r="EI146" s="1"/>
      <c r="EJ146" s="1"/>
      <c r="EK146" s="1"/>
      <c r="EL146" s="1"/>
      <c r="EM146" s="1"/>
      <c r="EN146" s="1"/>
      <c r="EO146" s="1"/>
      <c r="EP146" s="1"/>
      <c r="EQ146" s="1"/>
      <c r="ER146" s="1"/>
      <c r="ES146" s="1"/>
      <c r="ET146" s="1"/>
      <c r="WZB146" s="1"/>
      <c r="WZC146" s="1"/>
      <c r="WZD146" s="1"/>
      <c r="WZE146" s="1"/>
      <c r="WZF146" s="1"/>
      <c r="WZG146" s="1"/>
      <c r="WZH146" s="1"/>
      <c r="WZI146" s="1"/>
      <c r="WZJ146" s="1"/>
      <c r="WZK146" s="1"/>
      <c r="WZL146" s="1"/>
      <c r="WZM146" s="1"/>
      <c r="WZN146" s="1"/>
      <c r="WZO146" s="1"/>
      <c r="WZP146" s="1"/>
      <c r="WZQ146" s="1"/>
      <c r="WZR146" s="1"/>
      <c r="WZS146" s="1"/>
      <c r="WZT146" s="1"/>
      <c r="WZU146" s="1"/>
      <c r="WZV146" s="1"/>
      <c r="WZW146" s="1"/>
      <c r="WZX146" s="1"/>
      <c r="WZY146" s="1"/>
      <c r="WZZ146" s="1"/>
      <c r="XAA146" s="1"/>
      <c r="XAB146" s="1"/>
      <c r="XAC146" s="1"/>
      <c r="XAD146" s="1"/>
      <c r="XAE146" s="1"/>
      <c r="XAF146" s="1"/>
      <c r="XAG146" s="1"/>
      <c r="XAH146" s="1"/>
      <c r="XAI146" s="1"/>
      <c r="XAJ146" s="1"/>
      <c r="XAK146" s="1"/>
      <c r="XAL146" s="1"/>
      <c r="XAM146" s="1"/>
      <c r="XAN146" s="1"/>
      <c r="XAO146" s="1"/>
      <c r="XAP146" s="1"/>
      <c r="XAQ146" s="1"/>
      <c r="XAR146" s="1"/>
      <c r="XAS146" s="1"/>
      <c r="XAT146" s="1"/>
      <c r="XAU146" s="1"/>
      <c r="XAV146" s="1"/>
      <c r="XAW146" s="1"/>
      <c r="XAX146" s="1"/>
      <c r="XAY146" s="1"/>
      <c r="XAZ146" s="1"/>
      <c r="XBA146" s="1"/>
      <c r="XBB146" s="1"/>
      <c r="XBC146" s="1"/>
      <c r="XBD146" s="1"/>
      <c r="XBE146" s="1"/>
      <c r="XBF146" s="1"/>
      <c r="XBG146" s="1"/>
      <c r="XBH146" s="1"/>
      <c r="XBI146" s="1"/>
      <c r="XBJ146" s="1"/>
      <c r="XBK146" s="1"/>
      <c r="XBL146" s="1"/>
      <c r="XBM146" s="1"/>
      <c r="XBN146" s="1"/>
      <c r="XBO146" s="1"/>
      <c r="XBP146" s="1"/>
      <c r="XBQ146" s="1"/>
      <c r="XBR146" s="1"/>
      <c r="XBS146" s="1"/>
      <c r="XBT146" s="1"/>
      <c r="XBU146" s="1"/>
      <c r="XBV146" s="1"/>
      <c r="XBW146" s="1"/>
      <c r="XBX146" s="1"/>
      <c r="XBY146" s="1"/>
      <c r="XBZ146" s="1"/>
      <c r="XCA146" s="1"/>
      <c r="XCB146" s="1"/>
      <c r="XCC146" s="1"/>
      <c r="XCD146" s="1"/>
      <c r="XCE146" s="1"/>
      <c r="XCF146" s="1"/>
      <c r="XCG146" s="1"/>
      <c r="XCH146" s="1"/>
      <c r="XCI146" s="1"/>
      <c r="XCJ146" s="1"/>
      <c r="XCK146" s="1"/>
      <c r="XCL146" s="1"/>
      <c r="XCM146" s="1"/>
      <c r="XCN146" s="1"/>
      <c r="XCO146" s="1"/>
      <c r="XCP146" s="1"/>
      <c r="XCQ146" s="1"/>
      <c r="XCR146" s="1"/>
      <c r="XCS146" s="1"/>
      <c r="XCT146" s="1"/>
      <c r="XCU146" s="1"/>
      <c r="XCV146" s="1"/>
      <c r="XCW146" s="1"/>
      <c r="XCX146" s="1"/>
      <c r="XCY146" s="1"/>
      <c r="XCZ146" s="1"/>
      <c r="XDA146" s="1"/>
      <c r="XDB146" s="1"/>
      <c r="XDC146" s="1"/>
      <c r="XDD146" s="1"/>
      <c r="XDE146" s="1"/>
      <c r="XDF146" s="1"/>
      <c r="XDG146" s="1"/>
      <c r="XDH146" s="1"/>
      <c r="XDI146" s="1"/>
      <c r="XDJ146" s="1"/>
      <c r="XDK146" s="1"/>
      <c r="XDL146" s="1"/>
      <c r="XDM146" s="1"/>
      <c r="XDN146" s="1"/>
      <c r="XDO146" s="1"/>
      <c r="XDP146" s="1"/>
      <c r="XDQ146" s="1"/>
      <c r="XDR146" s="1"/>
      <c r="XDS146" s="1"/>
      <c r="XDT146" s="1"/>
      <c r="XDU146" s="1"/>
      <c r="XDV146" s="1"/>
      <c r="XDW146" s="1"/>
      <c r="XDX146" s="1"/>
      <c r="XDY146" s="1"/>
      <c r="XDZ146" s="1"/>
      <c r="XEA146" s="1"/>
      <c r="XEB146" s="1"/>
      <c r="XEC146" s="1"/>
      <c r="XED146" s="1"/>
      <c r="XEE146" s="1"/>
      <c r="XEF146" s="1"/>
      <c r="XEG146" s="1"/>
      <c r="XEH146" s="1"/>
      <c r="XEI146" s="1"/>
      <c r="XEJ146" s="1"/>
      <c r="XEK146" s="1"/>
      <c r="XEL146" s="1"/>
      <c r="XEM146" s="1"/>
      <c r="XEN146" s="1"/>
      <c r="XEO146" s="1"/>
      <c r="XEP146" s="1"/>
      <c r="XEQ146" s="1"/>
      <c r="XER146" s="1"/>
      <c r="XES146" s="1"/>
      <c r="XET146" s="1"/>
      <c r="XEU146" s="1"/>
      <c r="XEV146" s="1"/>
      <c r="XEW146" s="1"/>
      <c r="XEX146" s="1"/>
      <c r="XEY146" s="1"/>
      <c r="XEZ146" s="1"/>
      <c r="XFA146" s="1"/>
      <c r="XFB146" s="1"/>
      <c r="XFC146" s="1"/>
    </row>
    <row r="147" spans="1:150 16226:16383" s="3" customFormat="1" ht="20.25" customHeight="1" x14ac:dyDescent="0.35">
      <c r="A147" s="84">
        <f t="shared" si="3"/>
        <v>5</v>
      </c>
      <c r="B147" s="85"/>
      <c r="C147" s="49" t="s">
        <v>329</v>
      </c>
      <c r="D147" s="49" t="s">
        <v>334</v>
      </c>
      <c r="E147" s="70">
        <f>(84.42)*(10.764)</f>
        <v>908.69687999999996</v>
      </c>
      <c r="F147" s="70">
        <f>(1.22*(2.4+3.35))*(10.764)</f>
        <v>75.50945999999999</v>
      </c>
      <c r="G147" s="6">
        <v>0</v>
      </c>
      <c r="H147" s="6">
        <f t="shared" si="6"/>
        <v>984.20633999999995</v>
      </c>
      <c r="I147" s="1" t="s">
        <v>375</v>
      </c>
      <c r="J147" s="1"/>
      <c r="K147" s="1"/>
      <c r="L147" s="1"/>
      <c r="M147" s="1"/>
      <c r="N147" s="1"/>
      <c r="O147" s="1"/>
      <c r="P147" s="1"/>
      <c r="Q147" s="1"/>
      <c r="R147" s="1"/>
      <c r="S147" s="1"/>
      <c r="T147" s="22" t="str">
        <f t="shared" ca="1" si="2"/>
        <v>205,..,405</v>
      </c>
      <c r="U147" s="22">
        <f t="shared" ca="1" si="4"/>
        <v>205</v>
      </c>
      <c r="V147" s="22">
        <f t="shared" ca="1" si="5"/>
        <v>405</v>
      </c>
      <c r="W147" s="1"/>
      <c r="X147" s="1"/>
      <c r="Y147" s="1"/>
      <c r="Z147" s="1"/>
      <c r="AA147" s="1"/>
      <c r="AB147" s="1"/>
      <c r="AC147" s="1"/>
      <c r="AD147" s="1"/>
      <c r="AE147" s="1"/>
      <c r="AF147" s="1"/>
      <c r="AG147" s="1"/>
      <c r="AH147" s="1"/>
      <c r="AI147" s="1"/>
      <c r="AJ147" s="1"/>
      <c r="AK147" s="1"/>
      <c r="AL147" s="1"/>
      <c r="AM147" s="1"/>
      <c r="AN147" s="1"/>
      <c r="AO147" s="1"/>
      <c r="AP147" s="1"/>
      <c r="AQ147" s="1"/>
      <c r="AR147" s="1"/>
      <c r="AS147" s="1"/>
      <c r="AT147" s="1"/>
      <c r="AU147" s="1"/>
      <c r="AV147" s="1"/>
      <c r="AW147" s="1"/>
      <c r="AX147" s="1"/>
      <c r="AY147" s="1"/>
      <c r="AZ147" s="1"/>
      <c r="BA147" s="1"/>
      <c r="BB147" s="1"/>
      <c r="BC147" s="1"/>
      <c r="BD147" s="1"/>
      <c r="BE147" s="1"/>
      <c r="BF147" s="1"/>
      <c r="BG147" s="1"/>
      <c r="BH147" s="1"/>
      <c r="BI147" s="1"/>
      <c r="BJ147" s="1"/>
      <c r="BK147" s="1"/>
      <c r="BL147" s="1"/>
      <c r="BM147" s="1"/>
      <c r="BN147" s="1"/>
      <c r="BO147" s="1"/>
      <c r="BP147" s="1"/>
      <c r="BQ147" s="1"/>
      <c r="BR147" s="1"/>
      <c r="BS147" s="1"/>
      <c r="BT147" s="1"/>
      <c r="BU147" s="1"/>
      <c r="BV147" s="1"/>
      <c r="BW147" s="1"/>
      <c r="BX147" s="1"/>
      <c r="BY147" s="1"/>
      <c r="BZ147" s="1"/>
      <c r="CA147" s="1"/>
      <c r="CB147" s="1"/>
      <c r="CC147" s="1"/>
      <c r="CD147" s="1"/>
      <c r="CE147" s="1"/>
      <c r="CF147" s="1"/>
      <c r="CG147" s="1"/>
      <c r="CH147" s="1"/>
      <c r="CI147" s="1"/>
      <c r="CJ147" s="1"/>
      <c r="CK147" s="1"/>
      <c r="CL147" s="1"/>
      <c r="CM147" s="1"/>
      <c r="CN147" s="1"/>
      <c r="CO147" s="1"/>
      <c r="CP147" s="1"/>
      <c r="CQ147" s="1"/>
      <c r="CR147" s="1"/>
      <c r="CS147" s="1"/>
      <c r="CT147" s="1"/>
      <c r="CU147" s="1"/>
      <c r="CV147" s="1"/>
      <c r="CW147" s="1"/>
      <c r="CX147" s="1"/>
      <c r="CY147" s="1"/>
      <c r="CZ147" s="1"/>
      <c r="DA147" s="1"/>
      <c r="DB147" s="1"/>
      <c r="DC147" s="1"/>
      <c r="DD147" s="1"/>
      <c r="DE147" s="1"/>
      <c r="DF147" s="1"/>
      <c r="DG147" s="1"/>
      <c r="DH147" s="1"/>
      <c r="DI147" s="1"/>
      <c r="DJ147" s="1"/>
      <c r="DK147" s="1"/>
      <c r="DL147" s="1"/>
      <c r="DM147" s="1"/>
      <c r="DN147" s="1"/>
      <c r="DO147" s="1"/>
      <c r="DP147" s="1"/>
      <c r="DQ147" s="1"/>
      <c r="DR147" s="1"/>
      <c r="DS147" s="1"/>
      <c r="DT147" s="1"/>
      <c r="DU147" s="1"/>
      <c r="DV147" s="1"/>
      <c r="DW147" s="1"/>
      <c r="DX147" s="1"/>
      <c r="DY147" s="1"/>
      <c r="DZ147" s="1"/>
      <c r="EA147" s="1"/>
      <c r="EB147" s="1"/>
      <c r="EC147" s="1"/>
      <c r="ED147" s="1"/>
      <c r="EE147" s="1"/>
      <c r="EF147" s="1"/>
      <c r="EG147" s="1"/>
      <c r="EH147" s="1"/>
      <c r="EI147" s="1"/>
      <c r="EJ147" s="1"/>
      <c r="EK147" s="1"/>
      <c r="EL147" s="1"/>
      <c r="EM147" s="1"/>
      <c r="EN147" s="1"/>
      <c r="EO147" s="1"/>
      <c r="EP147" s="1"/>
      <c r="EQ147" s="1"/>
      <c r="ER147" s="1"/>
      <c r="ES147" s="1"/>
      <c r="ET147" s="1"/>
      <c r="WZB147" s="1"/>
      <c r="WZC147" s="1"/>
      <c r="WZD147" s="1"/>
      <c r="WZE147" s="1"/>
      <c r="WZF147" s="1"/>
      <c r="WZG147" s="1"/>
      <c r="WZH147" s="1"/>
      <c r="WZI147" s="1"/>
      <c r="WZJ147" s="1"/>
      <c r="WZK147" s="1"/>
      <c r="WZL147" s="1"/>
      <c r="WZM147" s="1"/>
      <c r="WZN147" s="1"/>
      <c r="WZO147" s="1"/>
      <c r="WZP147" s="1"/>
      <c r="WZQ147" s="1"/>
      <c r="WZR147" s="1"/>
      <c r="WZS147" s="1"/>
      <c r="WZT147" s="1"/>
      <c r="WZU147" s="1"/>
      <c r="WZV147" s="1"/>
      <c r="WZW147" s="1"/>
      <c r="WZX147" s="1"/>
      <c r="WZY147" s="1"/>
      <c r="WZZ147" s="1"/>
      <c r="XAA147" s="1"/>
      <c r="XAB147" s="1"/>
      <c r="XAC147" s="1"/>
      <c r="XAD147" s="1"/>
      <c r="XAE147" s="1"/>
      <c r="XAF147" s="1"/>
      <c r="XAG147" s="1"/>
      <c r="XAH147" s="1"/>
      <c r="XAI147" s="1"/>
      <c r="XAJ147" s="1"/>
      <c r="XAK147" s="1"/>
      <c r="XAL147" s="1"/>
      <c r="XAM147" s="1"/>
      <c r="XAN147" s="1"/>
      <c r="XAO147" s="1"/>
      <c r="XAP147" s="1"/>
      <c r="XAQ147" s="1"/>
      <c r="XAR147" s="1"/>
      <c r="XAS147" s="1"/>
      <c r="XAT147" s="1"/>
      <c r="XAU147" s="1"/>
      <c r="XAV147" s="1"/>
      <c r="XAW147" s="1"/>
      <c r="XAX147" s="1"/>
      <c r="XAY147" s="1"/>
      <c r="XAZ147" s="1"/>
      <c r="XBA147" s="1"/>
      <c r="XBB147" s="1"/>
      <c r="XBC147" s="1"/>
      <c r="XBD147" s="1"/>
      <c r="XBE147" s="1"/>
      <c r="XBF147" s="1"/>
      <c r="XBG147" s="1"/>
      <c r="XBH147" s="1"/>
      <c r="XBI147" s="1"/>
      <c r="XBJ147" s="1"/>
      <c r="XBK147" s="1"/>
      <c r="XBL147" s="1"/>
      <c r="XBM147" s="1"/>
      <c r="XBN147" s="1"/>
      <c r="XBO147" s="1"/>
      <c r="XBP147" s="1"/>
      <c r="XBQ147" s="1"/>
      <c r="XBR147" s="1"/>
      <c r="XBS147" s="1"/>
      <c r="XBT147" s="1"/>
      <c r="XBU147" s="1"/>
      <c r="XBV147" s="1"/>
      <c r="XBW147" s="1"/>
      <c r="XBX147" s="1"/>
      <c r="XBY147" s="1"/>
      <c r="XBZ147" s="1"/>
      <c r="XCA147" s="1"/>
      <c r="XCB147" s="1"/>
      <c r="XCC147" s="1"/>
      <c r="XCD147" s="1"/>
      <c r="XCE147" s="1"/>
      <c r="XCF147" s="1"/>
      <c r="XCG147" s="1"/>
      <c r="XCH147" s="1"/>
      <c r="XCI147" s="1"/>
      <c r="XCJ147" s="1"/>
      <c r="XCK147" s="1"/>
      <c r="XCL147" s="1"/>
      <c r="XCM147" s="1"/>
      <c r="XCN147" s="1"/>
      <c r="XCO147" s="1"/>
      <c r="XCP147" s="1"/>
      <c r="XCQ147" s="1"/>
      <c r="XCR147" s="1"/>
      <c r="XCS147" s="1"/>
      <c r="XCT147" s="1"/>
      <c r="XCU147" s="1"/>
      <c r="XCV147" s="1"/>
      <c r="XCW147" s="1"/>
      <c r="XCX147" s="1"/>
      <c r="XCY147" s="1"/>
      <c r="XCZ147" s="1"/>
      <c r="XDA147" s="1"/>
      <c r="XDB147" s="1"/>
      <c r="XDC147" s="1"/>
      <c r="XDD147" s="1"/>
      <c r="XDE147" s="1"/>
      <c r="XDF147" s="1"/>
      <c r="XDG147" s="1"/>
      <c r="XDH147" s="1"/>
      <c r="XDI147" s="1"/>
      <c r="XDJ147" s="1"/>
      <c r="XDK147" s="1"/>
      <c r="XDL147" s="1"/>
      <c r="XDM147" s="1"/>
      <c r="XDN147" s="1"/>
      <c r="XDO147" s="1"/>
      <c r="XDP147" s="1"/>
      <c r="XDQ147" s="1"/>
      <c r="XDR147" s="1"/>
      <c r="XDS147" s="1"/>
      <c r="XDT147" s="1"/>
      <c r="XDU147" s="1"/>
      <c r="XDV147" s="1"/>
      <c r="XDW147" s="1"/>
      <c r="XDX147" s="1"/>
      <c r="XDY147" s="1"/>
      <c r="XDZ147" s="1"/>
      <c r="XEA147" s="1"/>
      <c r="XEB147" s="1"/>
      <c r="XEC147" s="1"/>
      <c r="XED147" s="1"/>
      <c r="XEE147" s="1"/>
      <c r="XEF147" s="1"/>
      <c r="XEG147" s="1"/>
      <c r="XEH147" s="1"/>
      <c r="XEI147" s="1"/>
      <c r="XEJ147" s="1"/>
      <c r="XEK147" s="1"/>
      <c r="XEL147" s="1"/>
      <c r="XEM147" s="1"/>
      <c r="XEN147" s="1"/>
      <c r="XEO147" s="1"/>
      <c r="XEP147" s="1"/>
      <c r="XEQ147" s="1"/>
      <c r="XER147" s="1"/>
      <c r="XES147" s="1"/>
      <c r="XET147" s="1"/>
      <c r="XEU147" s="1"/>
      <c r="XEV147" s="1"/>
      <c r="XEW147" s="1"/>
      <c r="XEX147" s="1"/>
      <c r="XEY147" s="1"/>
      <c r="XEZ147" s="1"/>
      <c r="XFA147" s="1"/>
      <c r="XFB147" s="1"/>
      <c r="XFC147" s="1"/>
    </row>
    <row r="148" spans="1:150 16226:16383" s="3" customFormat="1" ht="20.25" customHeight="1" x14ac:dyDescent="0.35">
      <c r="A148" s="84">
        <f t="shared" si="3"/>
        <v>6</v>
      </c>
      <c r="B148" s="85"/>
      <c r="C148" s="49" t="s">
        <v>329</v>
      </c>
      <c r="D148" s="49" t="s">
        <v>335</v>
      </c>
      <c r="E148" s="70">
        <f>(74.52)*(10.764)</f>
        <v>802.1332799999999</v>
      </c>
      <c r="F148" s="70">
        <f>(1.22*(2.93+2.45))*(10.764)</f>
        <v>70.650590400000013</v>
      </c>
      <c r="G148" s="6">
        <v>0</v>
      </c>
      <c r="H148" s="6">
        <f t="shared" si="6"/>
        <v>872.78387039999996</v>
      </c>
      <c r="I148" s="1" t="s">
        <v>375</v>
      </c>
      <c r="J148" s="1"/>
      <c r="K148" s="1"/>
      <c r="L148" s="1"/>
      <c r="M148" s="1"/>
      <c r="N148" s="1"/>
      <c r="O148" s="1"/>
      <c r="P148" s="1"/>
      <c r="Q148" s="1"/>
      <c r="R148" s="1"/>
      <c r="S148" s="1"/>
      <c r="T148" s="22" t="str">
        <f t="shared" ca="1" si="2"/>
        <v>206,..,406</v>
      </c>
      <c r="U148" s="22">
        <f t="shared" ca="1" si="4"/>
        <v>206</v>
      </c>
      <c r="V148" s="22">
        <f t="shared" ca="1" si="5"/>
        <v>406</v>
      </c>
      <c r="W148" s="1"/>
      <c r="X148" s="1"/>
      <c r="Y148" s="1"/>
      <c r="Z148" s="1"/>
      <c r="AA148" s="1"/>
      <c r="AB148" s="1"/>
      <c r="AC148" s="1"/>
      <c r="AD148" s="1"/>
      <c r="AE148" s="1"/>
      <c r="AF148" s="1"/>
      <c r="AG148" s="1"/>
      <c r="AH148" s="1"/>
      <c r="AI148" s="1"/>
      <c r="AJ148" s="1"/>
      <c r="AK148" s="1"/>
      <c r="AL148" s="1"/>
      <c r="AM148" s="1"/>
      <c r="AN148" s="1"/>
      <c r="AO148" s="1"/>
      <c r="AP148" s="1"/>
      <c r="AQ148" s="1"/>
      <c r="AR148" s="1"/>
      <c r="AS148" s="1"/>
      <c r="AT148" s="1"/>
      <c r="AU148" s="1"/>
      <c r="AV148" s="1"/>
      <c r="AW148" s="1"/>
      <c r="AX148" s="1"/>
      <c r="AY148" s="1"/>
      <c r="AZ148" s="1"/>
      <c r="BA148" s="1"/>
      <c r="BB148" s="1"/>
      <c r="BC148" s="1"/>
      <c r="BD148" s="1"/>
      <c r="BE148" s="1"/>
      <c r="BF148" s="1"/>
      <c r="BG148" s="1"/>
      <c r="BH148" s="1"/>
      <c r="BI148" s="1"/>
      <c r="BJ148" s="1"/>
      <c r="BK148" s="1"/>
      <c r="BL148" s="1"/>
      <c r="BM148" s="1"/>
      <c r="BN148" s="1"/>
      <c r="BO148" s="1"/>
      <c r="BP148" s="1"/>
      <c r="BQ148" s="1"/>
      <c r="BR148" s="1"/>
      <c r="BS148" s="1"/>
      <c r="BT148" s="1"/>
      <c r="BU148" s="1"/>
      <c r="BV148" s="1"/>
      <c r="BW148" s="1"/>
      <c r="BX148" s="1"/>
      <c r="BY148" s="1"/>
      <c r="BZ148" s="1"/>
      <c r="CA148" s="1"/>
      <c r="CB148" s="1"/>
      <c r="CC148" s="1"/>
      <c r="CD148" s="1"/>
      <c r="CE148" s="1"/>
      <c r="CF148" s="1"/>
      <c r="CG148" s="1"/>
      <c r="CH148" s="1"/>
      <c r="CI148" s="1"/>
      <c r="CJ148" s="1"/>
      <c r="CK148" s="1"/>
      <c r="CL148" s="1"/>
      <c r="CM148" s="1"/>
      <c r="CN148" s="1"/>
      <c r="CO148" s="1"/>
      <c r="CP148" s="1"/>
      <c r="CQ148" s="1"/>
      <c r="CR148" s="1"/>
      <c r="CS148" s="1"/>
      <c r="CT148" s="1"/>
      <c r="CU148" s="1"/>
      <c r="CV148" s="1"/>
      <c r="CW148" s="1"/>
      <c r="CX148" s="1"/>
      <c r="CY148" s="1"/>
      <c r="CZ148" s="1"/>
      <c r="DA148" s="1"/>
      <c r="DB148" s="1"/>
      <c r="DC148" s="1"/>
      <c r="DD148" s="1"/>
      <c r="DE148" s="1"/>
      <c r="DF148" s="1"/>
      <c r="DG148" s="1"/>
      <c r="DH148" s="1"/>
      <c r="DI148" s="1"/>
      <c r="DJ148" s="1"/>
      <c r="DK148" s="1"/>
      <c r="DL148" s="1"/>
      <c r="DM148" s="1"/>
      <c r="DN148" s="1"/>
      <c r="DO148" s="1"/>
      <c r="DP148" s="1"/>
      <c r="DQ148" s="1"/>
      <c r="DR148" s="1"/>
      <c r="DS148" s="1"/>
      <c r="DT148" s="1"/>
      <c r="DU148" s="1"/>
      <c r="DV148" s="1"/>
      <c r="DW148" s="1"/>
      <c r="DX148" s="1"/>
      <c r="DY148" s="1"/>
      <c r="DZ148" s="1"/>
      <c r="EA148" s="1"/>
      <c r="EB148" s="1"/>
      <c r="EC148" s="1"/>
      <c r="ED148" s="1"/>
      <c r="EE148" s="1"/>
      <c r="EF148" s="1"/>
      <c r="EG148" s="1"/>
      <c r="EH148" s="1"/>
      <c r="EI148" s="1"/>
      <c r="EJ148" s="1"/>
      <c r="EK148" s="1"/>
      <c r="EL148" s="1"/>
      <c r="EM148" s="1"/>
      <c r="EN148" s="1"/>
      <c r="EO148" s="1"/>
      <c r="EP148" s="1"/>
      <c r="EQ148" s="1"/>
      <c r="ER148" s="1"/>
      <c r="ES148" s="1"/>
      <c r="ET148" s="1"/>
      <c r="WZB148" s="1"/>
      <c r="WZC148" s="1"/>
      <c r="WZD148" s="1"/>
      <c r="WZE148" s="1"/>
      <c r="WZF148" s="1"/>
      <c r="WZG148" s="1"/>
      <c r="WZH148" s="1"/>
      <c r="WZI148" s="1"/>
      <c r="WZJ148" s="1"/>
      <c r="WZK148" s="1"/>
      <c r="WZL148" s="1"/>
      <c r="WZM148" s="1"/>
      <c r="WZN148" s="1"/>
      <c r="WZO148" s="1"/>
      <c r="WZP148" s="1"/>
      <c r="WZQ148" s="1"/>
      <c r="WZR148" s="1"/>
      <c r="WZS148" s="1"/>
      <c r="WZT148" s="1"/>
      <c r="WZU148" s="1"/>
      <c r="WZV148" s="1"/>
      <c r="WZW148" s="1"/>
      <c r="WZX148" s="1"/>
      <c r="WZY148" s="1"/>
      <c r="WZZ148" s="1"/>
      <c r="XAA148" s="1"/>
      <c r="XAB148" s="1"/>
      <c r="XAC148" s="1"/>
      <c r="XAD148" s="1"/>
      <c r="XAE148" s="1"/>
      <c r="XAF148" s="1"/>
      <c r="XAG148" s="1"/>
      <c r="XAH148" s="1"/>
      <c r="XAI148" s="1"/>
      <c r="XAJ148" s="1"/>
      <c r="XAK148" s="1"/>
      <c r="XAL148" s="1"/>
      <c r="XAM148" s="1"/>
      <c r="XAN148" s="1"/>
      <c r="XAO148" s="1"/>
      <c r="XAP148" s="1"/>
      <c r="XAQ148" s="1"/>
      <c r="XAR148" s="1"/>
      <c r="XAS148" s="1"/>
      <c r="XAT148" s="1"/>
      <c r="XAU148" s="1"/>
      <c r="XAV148" s="1"/>
      <c r="XAW148" s="1"/>
      <c r="XAX148" s="1"/>
      <c r="XAY148" s="1"/>
      <c r="XAZ148" s="1"/>
      <c r="XBA148" s="1"/>
      <c r="XBB148" s="1"/>
      <c r="XBC148" s="1"/>
      <c r="XBD148" s="1"/>
      <c r="XBE148" s="1"/>
      <c r="XBF148" s="1"/>
      <c r="XBG148" s="1"/>
      <c r="XBH148" s="1"/>
      <c r="XBI148" s="1"/>
      <c r="XBJ148" s="1"/>
      <c r="XBK148" s="1"/>
      <c r="XBL148" s="1"/>
      <c r="XBM148" s="1"/>
      <c r="XBN148" s="1"/>
      <c r="XBO148" s="1"/>
      <c r="XBP148" s="1"/>
      <c r="XBQ148" s="1"/>
      <c r="XBR148" s="1"/>
      <c r="XBS148" s="1"/>
      <c r="XBT148" s="1"/>
      <c r="XBU148" s="1"/>
      <c r="XBV148" s="1"/>
      <c r="XBW148" s="1"/>
      <c r="XBX148" s="1"/>
      <c r="XBY148" s="1"/>
      <c r="XBZ148" s="1"/>
      <c r="XCA148" s="1"/>
      <c r="XCB148" s="1"/>
      <c r="XCC148" s="1"/>
      <c r="XCD148" s="1"/>
      <c r="XCE148" s="1"/>
      <c r="XCF148" s="1"/>
      <c r="XCG148" s="1"/>
      <c r="XCH148" s="1"/>
      <c r="XCI148" s="1"/>
      <c r="XCJ148" s="1"/>
      <c r="XCK148" s="1"/>
      <c r="XCL148" s="1"/>
      <c r="XCM148" s="1"/>
      <c r="XCN148" s="1"/>
      <c r="XCO148" s="1"/>
      <c r="XCP148" s="1"/>
      <c r="XCQ148" s="1"/>
      <c r="XCR148" s="1"/>
      <c r="XCS148" s="1"/>
      <c r="XCT148" s="1"/>
      <c r="XCU148" s="1"/>
      <c r="XCV148" s="1"/>
      <c r="XCW148" s="1"/>
      <c r="XCX148" s="1"/>
      <c r="XCY148" s="1"/>
      <c r="XCZ148" s="1"/>
      <c r="XDA148" s="1"/>
      <c r="XDB148" s="1"/>
      <c r="XDC148" s="1"/>
      <c r="XDD148" s="1"/>
      <c r="XDE148" s="1"/>
      <c r="XDF148" s="1"/>
      <c r="XDG148" s="1"/>
      <c r="XDH148" s="1"/>
      <c r="XDI148" s="1"/>
      <c r="XDJ148" s="1"/>
      <c r="XDK148" s="1"/>
      <c r="XDL148" s="1"/>
      <c r="XDM148" s="1"/>
      <c r="XDN148" s="1"/>
      <c r="XDO148" s="1"/>
      <c r="XDP148" s="1"/>
      <c r="XDQ148" s="1"/>
      <c r="XDR148" s="1"/>
      <c r="XDS148" s="1"/>
      <c r="XDT148" s="1"/>
      <c r="XDU148" s="1"/>
      <c r="XDV148" s="1"/>
      <c r="XDW148" s="1"/>
      <c r="XDX148" s="1"/>
      <c r="XDY148" s="1"/>
      <c r="XDZ148" s="1"/>
      <c r="XEA148" s="1"/>
      <c r="XEB148" s="1"/>
      <c r="XEC148" s="1"/>
      <c r="XED148" s="1"/>
      <c r="XEE148" s="1"/>
      <c r="XEF148" s="1"/>
      <c r="XEG148" s="1"/>
      <c r="XEH148" s="1"/>
      <c r="XEI148" s="1"/>
      <c r="XEJ148" s="1"/>
      <c r="XEK148" s="1"/>
      <c r="XEL148" s="1"/>
      <c r="XEM148" s="1"/>
      <c r="XEN148" s="1"/>
      <c r="XEO148" s="1"/>
      <c r="XEP148" s="1"/>
      <c r="XEQ148" s="1"/>
      <c r="XER148" s="1"/>
      <c r="XES148" s="1"/>
      <c r="XET148" s="1"/>
      <c r="XEU148" s="1"/>
      <c r="XEV148" s="1"/>
      <c r="XEW148" s="1"/>
      <c r="XEX148" s="1"/>
      <c r="XEY148" s="1"/>
      <c r="XEZ148" s="1"/>
      <c r="XFA148" s="1"/>
      <c r="XFB148" s="1"/>
      <c r="XFC148" s="1"/>
    </row>
    <row r="149" spans="1:150 16226:16383" s="3" customFormat="1" ht="20.25" customHeight="1" x14ac:dyDescent="0.35">
      <c r="A149" s="84">
        <f t="shared" si="3"/>
        <v>7</v>
      </c>
      <c r="B149" s="85"/>
      <c r="C149" s="49" t="s">
        <v>329</v>
      </c>
      <c r="D149" s="49" t="s">
        <v>334</v>
      </c>
      <c r="E149" s="70">
        <f>(84.09)*(10.764)</f>
        <v>905.14476000000002</v>
      </c>
      <c r="F149" s="70">
        <f>(1.22*(2.4+3.35))*(10.764)</f>
        <v>75.50945999999999</v>
      </c>
      <c r="G149" s="6">
        <v>0</v>
      </c>
      <c r="H149" s="6">
        <f t="shared" si="6"/>
        <v>980.65422000000001</v>
      </c>
      <c r="I149" s="1" t="s">
        <v>375</v>
      </c>
      <c r="J149" s="1"/>
      <c r="K149" s="1"/>
      <c r="L149" s="1"/>
      <c r="M149" s="1"/>
      <c r="N149" s="1"/>
      <c r="O149" s="1"/>
      <c r="P149" s="1"/>
      <c r="Q149" s="1"/>
      <c r="R149" s="1"/>
      <c r="S149" s="1"/>
      <c r="T149" s="22" t="str">
        <f t="shared" ca="1" si="2"/>
        <v>207,..,407</v>
      </c>
      <c r="U149" s="22">
        <f t="shared" ca="1" si="4"/>
        <v>207</v>
      </c>
      <c r="V149" s="22">
        <f t="shared" ca="1" si="5"/>
        <v>407</v>
      </c>
      <c r="W149" s="1"/>
      <c r="X149" s="1"/>
      <c r="Y149" s="1"/>
      <c r="Z149" s="1"/>
      <c r="AA149" s="1"/>
      <c r="AB149" s="1"/>
      <c r="AC149" s="1"/>
      <c r="AD149" s="1"/>
      <c r="AE149" s="1"/>
      <c r="AF149" s="1"/>
      <c r="AG149" s="1"/>
      <c r="AH149" s="1"/>
      <c r="AI149" s="1"/>
      <c r="AJ149" s="1"/>
      <c r="AK149" s="1"/>
      <c r="AL149" s="1"/>
      <c r="AM149" s="1"/>
      <c r="AN149" s="1"/>
      <c r="AO149" s="1"/>
      <c r="AP149" s="1"/>
      <c r="AQ149" s="1"/>
      <c r="AR149" s="1"/>
      <c r="AS149" s="1"/>
      <c r="AT149" s="1"/>
      <c r="AU149" s="1"/>
      <c r="AV149" s="1"/>
      <c r="AW149" s="1"/>
      <c r="AX149" s="1"/>
      <c r="AY149" s="1"/>
      <c r="AZ149" s="1"/>
      <c r="BA149" s="1"/>
      <c r="BB149" s="1"/>
      <c r="BC149" s="1"/>
      <c r="BD149" s="1"/>
      <c r="BE149" s="1"/>
      <c r="BF149" s="1"/>
      <c r="BG149" s="1"/>
      <c r="BH149" s="1"/>
      <c r="BI149" s="1"/>
      <c r="BJ149" s="1"/>
      <c r="BK149" s="1"/>
      <c r="BL149" s="1"/>
      <c r="BM149" s="1"/>
      <c r="BN149" s="1"/>
      <c r="BO149" s="1"/>
      <c r="BP149" s="1"/>
      <c r="BQ149" s="1"/>
      <c r="BR149" s="1"/>
      <c r="BS149" s="1"/>
      <c r="BT149" s="1"/>
      <c r="BU149" s="1"/>
      <c r="BV149" s="1"/>
      <c r="BW149" s="1"/>
      <c r="BX149" s="1"/>
      <c r="BY149" s="1"/>
      <c r="BZ149" s="1"/>
      <c r="CA149" s="1"/>
      <c r="CB149" s="1"/>
      <c r="CC149" s="1"/>
      <c r="CD149" s="1"/>
      <c r="CE149" s="1"/>
      <c r="CF149" s="1"/>
      <c r="CG149" s="1"/>
      <c r="CH149" s="1"/>
      <c r="CI149" s="1"/>
      <c r="CJ149" s="1"/>
      <c r="CK149" s="1"/>
      <c r="CL149" s="1"/>
      <c r="CM149" s="1"/>
      <c r="CN149" s="1"/>
      <c r="CO149" s="1"/>
      <c r="CP149" s="1"/>
      <c r="CQ149" s="1"/>
      <c r="CR149" s="1"/>
      <c r="CS149" s="1"/>
      <c r="CT149" s="1"/>
      <c r="CU149" s="1"/>
      <c r="CV149" s="1"/>
      <c r="CW149" s="1"/>
      <c r="CX149" s="1"/>
      <c r="CY149" s="1"/>
      <c r="CZ149" s="1"/>
      <c r="DA149" s="1"/>
      <c r="DB149" s="1"/>
      <c r="DC149" s="1"/>
      <c r="DD149" s="1"/>
      <c r="DE149" s="1"/>
      <c r="DF149" s="1"/>
      <c r="DG149" s="1"/>
      <c r="DH149" s="1"/>
      <c r="DI149" s="1"/>
      <c r="DJ149" s="1"/>
      <c r="DK149" s="1"/>
      <c r="DL149" s="1"/>
      <c r="DM149" s="1"/>
      <c r="DN149" s="1"/>
      <c r="DO149" s="1"/>
      <c r="DP149" s="1"/>
      <c r="DQ149" s="1"/>
      <c r="DR149" s="1"/>
      <c r="DS149" s="1"/>
      <c r="DT149" s="1"/>
      <c r="DU149" s="1"/>
      <c r="DV149" s="1"/>
      <c r="DW149" s="1"/>
      <c r="DX149" s="1"/>
      <c r="DY149" s="1"/>
      <c r="DZ149" s="1"/>
      <c r="EA149" s="1"/>
      <c r="EB149" s="1"/>
      <c r="EC149" s="1"/>
      <c r="ED149" s="1"/>
      <c r="EE149" s="1"/>
      <c r="EF149" s="1"/>
      <c r="EG149" s="1"/>
      <c r="EH149" s="1"/>
      <c r="EI149" s="1"/>
      <c r="EJ149" s="1"/>
      <c r="EK149" s="1"/>
      <c r="EL149" s="1"/>
      <c r="EM149" s="1"/>
      <c r="EN149" s="1"/>
      <c r="EO149" s="1"/>
      <c r="EP149" s="1"/>
      <c r="EQ149" s="1"/>
      <c r="ER149" s="1"/>
      <c r="ES149" s="1"/>
      <c r="ET149" s="1"/>
      <c r="WZB149" s="1"/>
      <c r="WZC149" s="1"/>
      <c r="WZD149" s="1"/>
      <c r="WZE149" s="1"/>
      <c r="WZF149" s="1"/>
      <c r="WZG149" s="1"/>
      <c r="WZH149" s="1"/>
      <c r="WZI149" s="1"/>
      <c r="WZJ149" s="1"/>
      <c r="WZK149" s="1"/>
      <c r="WZL149" s="1"/>
      <c r="WZM149" s="1"/>
      <c r="WZN149" s="1"/>
      <c r="WZO149" s="1"/>
      <c r="WZP149" s="1"/>
      <c r="WZQ149" s="1"/>
      <c r="WZR149" s="1"/>
      <c r="WZS149" s="1"/>
      <c r="WZT149" s="1"/>
      <c r="WZU149" s="1"/>
      <c r="WZV149" s="1"/>
      <c r="WZW149" s="1"/>
      <c r="WZX149" s="1"/>
      <c r="WZY149" s="1"/>
      <c r="WZZ149" s="1"/>
      <c r="XAA149" s="1"/>
      <c r="XAB149" s="1"/>
      <c r="XAC149" s="1"/>
      <c r="XAD149" s="1"/>
      <c r="XAE149" s="1"/>
      <c r="XAF149" s="1"/>
      <c r="XAG149" s="1"/>
      <c r="XAH149" s="1"/>
      <c r="XAI149" s="1"/>
      <c r="XAJ149" s="1"/>
      <c r="XAK149" s="1"/>
      <c r="XAL149" s="1"/>
      <c r="XAM149" s="1"/>
      <c r="XAN149" s="1"/>
      <c r="XAO149" s="1"/>
      <c r="XAP149" s="1"/>
      <c r="XAQ149" s="1"/>
      <c r="XAR149" s="1"/>
      <c r="XAS149" s="1"/>
      <c r="XAT149" s="1"/>
      <c r="XAU149" s="1"/>
      <c r="XAV149" s="1"/>
      <c r="XAW149" s="1"/>
      <c r="XAX149" s="1"/>
      <c r="XAY149" s="1"/>
      <c r="XAZ149" s="1"/>
      <c r="XBA149" s="1"/>
      <c r="XBB149" s="1"/>
      <c r="XBC149" s="1"/>
      <c r="XBD149" s="1"/>
      <c r="XBE149" s="1"/>
      <c r="XBF149" s="1"/>
      <c r="XBG149" s="1"/>
      <c r="XBH149" s="1"/>
      <c r="XBI149" s="1"/>
      <c r="XBJ149" s="1"/>
      <c r="XBK149" s="1"/>
      <c r="XBL149" s="1"/>
      <c r="XBM149" s="1"/>
      <c r="XBN149" s="1"/>
      <c r="XBO149" s="1"/>
      <c r="XBP149" s="1"/>
      <c r="XBQ149" s="1"/>
      <c r="XBR149" s="1"/>
      <c r="XBS149" s="1"/>
      <c r="XBT149" s="1"/>
      <c r="XBU149" s="1"/>
      <c r="XBV149" s="1"/>
      <c r="XBW149" s="1"/>
      <c r="XBX149" s="1"/>
      <c r="XBY149" s="1"/>
      <c r="XBZ149" s="1"/>
      <c r="XCA149" s="1"/>
      <c r="XCB149" s="1"/>
      <c r="XCC149" s="1"/>
      <c r="XCD149" s="1"/>
      <c r="XCE149" s="1"/>
      <c r="XCF149" s="1"/>
      <c r="XCG149" s="1"/>
      <c r="XCH149" s="1"/>
      <c r="XCI149" s="1"/>
      <c r="XCJ149" s="1"/>
      <c r="XCK149" s="1"/>
      <c r="XCL149" s="1"/>
      <c r="XCM149" s="1"/>
      <c r="XCN149" s="1"/>
      <c r="XCO149" s="1"/>
      <c r="XCP149" s="1"/>
      <c r="XCQ149" s="1"/>
      <c r="XCR149" s="1"/>
      <c r="XCS149" s="1"/>
      <c r="XCT149" s="1"/>
      <c r="XCU149" s="1"/>
      <c r="XCV149" s="1"/>
      <c r="XCW149" s="1"/>
      <c r="XCX149" s="1"/>
      <c r="XCY149" s="1"/>
      <c r="XCZ149" s="1"/>
      <c r="XDA149" s="1"/>
      <c r="XDB149" s="1"/>
      <c r="XDC149" s="1"/>
      <c r="XDD149" s="1"/>
      <c r="XDE149" s="1"/>
      <c r="XDF149" s="1"/>
      <c r="XDG149" s="1"/>
      <c r="XDH149" s="1"/>
      <c r="XDI149" s="1"/>
      <c r="XDJ149" s="1"/>
      <c r="XDK149" s="1"/>
      <c r="XDL149" s="1"/>
      <c r="XDM149" s="1"/>
      <c r="XDN149" s="1"/>
      <c r="XDO149" s="1"/>
      <c r="XDP149" s="1"/>
      <c r="XDQ149" s="1"/>
      <c r="XDR149" s="1"/>
      <c r="XDS149" s="1"/>
      <c r="XDT149" s="1"/>
      <c r="XDU149" s="1"/>
      <c r="XDV149" s="1"/>
      <c r="XDW149" s="1"/>
      <c r="XDX149" s="1"/>
      <c r="XDY149" s="1"/>
      <c r="XDZ149" s="1"/>
      <c r="XEA149" s="1"/>
      <c r="XEB149" s="1"/>
      <c r="XEC149" s="1"/>
      <c r="XED149" s="1"/>
      <c r="XEE149" s="1"/>
      <c r="XEF149" s="1"/>
      <c r="XEG149" s="1"/>
      <c r="XEH149" s="1"/>
      <c r="XEI149" s="1"/>
      <c r="XEJ149" s="1"/>
      <c r="XEK149" s="1"/>
      <c r="XEL149" s="1"/>
      <c r="XEM149" s="1"/>
      <c r="XEN149" s="1"/>
      <c r="XEO149" s="1"/>
      <c r="XEP149" s="1"/>
      <c r="XEQ149" s="1"/>
      <c r="XER149" s="1"/>
      <c r="XES149" s="1"/>
      <c r="XET149" s="1"/>
      <c r="XEU149" s="1"/>
      <c r="XEV149" s="1"/>
      <c r="XEW149" s="1"/>
      <c r="XEX149" s="1"/>
      <c r="XEY149" s="1"/>
      <c r="XEZ149" s="1"/>
      <c r="XFA149" s="1"/>
      <c r="XFB149" s="1"/>
      <c r="XFC149" s="1"/>
    </row>
    <row r="150" spans="1:150 16226:16383" s="3" customFormat="1" ht="20.25" customHeight="1" x14ac:dyDescent="0.35">
      <c r="A150" s="84">
        <f t="shared" si="3"/>
        <v>8</v>
      </c>
      <c r="B150" s="85"/>
      <c r="C150" s="49" t="s">
        <v>329</v>
      </c>
      <c r="D150" s="49" t="s">
        <v>335</v>
      </c>
      <c r="E150" s="70">
        <f>(74.52)*(10.764)</f>
        <v>802.1332799999999</v>
      </c>
      <c r="F150" s="70">
        <f>(1.22*(2.93+2.45))*(10.764)</f>
        <v>70.650590400000013</v>
      </c>
      <c r="G150" s="6">
        <v>0</v>
      </c>
      <c r="H150" s="6">
        <f t="shared" si="6"/>
        <v>872.78387039999996</v>
      </c>
      <c r="I150" s="1" t="s">
        <v>375</v>
      </c>
      <c r="J150" s="1"/>
      <c r="K150" s="1"/>
      <c r="L150" s="1"/>
      <c r="M150" s="1"/>
      <c r="N150" s="1"/>
      <c r="O150" s="1"/>
      <c r="P150" s="1"/>
      <c r="Q150" s="1"/>
      <c r="R150" s="1"/>
      <c r="S150" s="1"/>
      <c r="T150" s="22" t="str">
        <f t="shared" ca="1" si="2"/>
        <v>208,..,408</v>
      </c>
      <c r="U150" s="22">
        <f t="shared" ca="1" si="4"/>
        <v>208</v>
      </c>
      <c r="V150" s="22">
        <f t="shared" ca="1" si="5"/>
        <v>408</v>
      </c>
      <c r="W150" s="1"/>
      <c r="X150" s="1"/>
      <c r="Y150" s="1"/>
      <c r="Z150" s="1"/>
      <c r="AA150" s="1"/>
      <c r="AB150" s="1"/>
      <c r="AC150" s="1"/>
      <c r="AD150" s="1"/>
      <c r="AE150" s="1"/>
      <c r="AF150" s="1"/>
      <c r="AG150" s="1"/>
      <c r="AH150" s="1"/>
      <c r="AI150" s="1"/>
      <c r="AJ150" s="1"/>
      <c r="AK150" s="1"/>
      <c r="AL150" s="1"/>
      <c r="AM150" s="1"/>
      <c r="AN150" s="1"/>
      <c r="AO150" s="1"/>
      <c r="AP150" s="1"/>
      <c r="AQ150" s="1"/>
      <c r="AR150" s="1"/>
      <c r="AS150" s="1"/>
      <c r="AT150" s="1"/>
      <c r="AU150" s="1"/>
      <c r="AV150" s="1"/>
      <c r="AW150" s="1"/>
      <c r="AX150" s="1"/>
      <c r="AY150" s="1"/>
      <c r="AZ150" s="1"/>
      <c r="BA150" s="1"/>
      <c r="BB150" s="1"/>
      <c r="BC150" s="1"/>
      <c r="BD150" s="1"/>
      <c r="BE150" s="1"/>
      <c r="BF150" s="1"/>
      <c r="BG150" s="1"/>
      <c r="BH150" s="1"/>
      <c r="BI150" s="1"/>
      <c r="BJ150" s="1"/>
      <c r="BK150" s="1"/>
      <c r="BL150" s="1"/>
      <c r="BM150" s="1"/>
      <c r="BN150" s="1"/>
      <c r="BO150" s="1"/>
      <c r="BP150" s="1"/>
      <c r="BQ150" s="1"/>
      <c r="BR150" s="1"/>
      <c r="BS150" s="1"/>
      <c r="BT150" s="1"/>
      <c r="BU150" s="1"/>
      <c r="BV150" s="1"/>
      <c r="BW150" s="1"/>
      <c r="BX150" s="1"/>
      <c r="BY150" s="1"/>
      <c r="BZ150" s="1"/>
      <c r="CA150" s="1"/>
      <c r="CB150" s="1"/>
      <c r="CC150" s="1"/>
      <c r="CD150" s="1"/>
      <c r="CE150" s="1"/>
      <c r="CF150" s="1"/>
      <c r="CG150" s="1"/>
      <c r="CH150" s="1"/>
      <c r="CI150" s="1"/>
      <c r="CJ150" s="1"/>
      <c r="CK150" s="1"/>
      <c r="CL150" s="1"/>
      <c r="CM150" s="1"/>
      <c r="CN150" s="1"/>
      <c r="CO150" s="1"/>
      <c r="CP150" s="1"/>
      <c r="CQ150" s="1"/>
      <c r="CR150" s="1"/>
      <c r="CS150" s="1"/>
      <c r="CT150" s="1"/>
      <c r="CU150" s="1"/>
      <c r="CV150" s="1"/>
      <c r="CW150" s="1"/>
      <c r="CX150" s="1"/>
      <c r="CY150" s="1"/>
      <c r="CZ150" s="1"/>
      <c r="DA150" s="1"/>
      <c r="DB150" s="1"/>
      <c r="DC150" s="1"/>
      <c r="DD150" s="1"/>
      <c r="DE150" s="1"/>
      <c r="DF150" s="1"/>
      <c r="DG150" s="1"/>
      <c r="DH150" s="1"/>
      <c r="DI150" s="1"/>
      <c r="DJ150" s="1"/>
      <c r="DK150" s="1"/>
      <c r="DL150" s="1"/>
      <c r="DM150" s="1"/>
      <c r="DN150" s="1"/>
      <c r="DO150" s="1"/>
      <c r="DP150" s="1"/>
      <c r="DQ150" s="1"/>
      <c r="DR150" s="1"/>
      <c r="DS150" s="1"/>
      <c r="DT150" s="1"/>
      <c r="DU150" s="1"/>
      <c r="DV150" s="1"/>
      <c r="DW150" s="1"/>
      <c r="DX150" s="1"/>
      <c r="DY150" s="1"/>
      <c r="DZ150" s="1"/>
      <c r="EA150" s="1"/>
      <c r="EB150" s="1"/>
      <c r="EC150" s="1"/>
      <c r="ED150" s="1"/>
      <c r="EE150" s="1"/>
      <c r="EF150" s="1"/>
      <c r="EG150" s="1"/>
      <c r="EH150" s="1"/>
      <c r="EI150" s="1"/>
      <c r="EJ150" s="1"/>
      <c r="EK150" s="1"/>
      <c r="EL150" s="1"/>
      <c r="EM150" s="1"/>
      <c r="EN150" s="1"/>
      <c r="EO150" s="1"/>
      <c r="EP150" s="1"/>
      <c r="EQ150" s="1"/>
      <c r="ER150" s="1"/>
      <c r="ES150" s="1"/>
      <c r="ET150" s="1"/>
      <c r="WZB150" s="1"/>
      <c r="WZC150" s="1"/>
      <c r="WZD150" s="1"/>
      <c r="WZE150" s="1"/>
      <c r="WZF150" s="1"/>
      <c r="WZG150" s="1"/>
      <c r="WZH150" s="1"/>
      <c r="WZI150" s="1"/>
      <c r="WZJ150" s="1"/>
      <c r="WZK150" s="1"/>
      <c r="WZL150" s="1"/>
      <c r="WZM150" s="1"/>
      <c r="WZN150" s="1"/>
      <c r="WZO150" s="1"/>
      <c r="WZP150" s="1"/>
      <c r="WZQ150" s="1"/>
      <c r="WZR150" s="1"/>
      <c r="WZS150" s="1"/>
      <c r="WZT150" s="1"/>
      <c r="WZU150" s="1"/>
      <c r="WZV150" s="1"/>
      <c r="WZW150" s="1"/>
      <c r="WZX150" s="1"/>
      <c r="WZY150" s="1"/>
      <c r="WZZ150" s="1"/>
      <c r="XAA150" s="1"/>
      <c r="XAB150" s="1"/>
      <c r="XAC150" s="1"/>
      <c r="XAD150" s="1"/>
      <c r="XAE150" s="1"/>
      <c r="XAF150" s="1"/>
      <c r="XAG150" s="1"/>
      <c r="XAH150" s="1"/>
      <c r="XAI150" s="1"/>
      <c r="XAJ150" s="1"/>
      <c r="XAK150" s="1"/>
      <c r="XAL150" s="1"/>
      <c r="XAM150" s="1"/>
      <c r="XAN150" s="1"/>
      <c r="XAO150" s="1"/>
      <c r="XAP150" s="1"/>
      <c r="XAQ150" s="1"/>
      <c r="XAR150" s="1"/>
      <c r="XAS150" s="1"/>
      <c r="XAT150" s="1"/>
      <c r="XAU150" s="1"/>
      <c r="XAV150" s="1"/>
      <c r="XAW150" s="1"/>
      <c r="XAX150" s="1"/>
      <c r="XAY150" s="1"/>
      <c r="XAZ150" s="1"/>
      <c r="XBA150" s="1"/>
      <c r="XBB150" s="1"/>
      <c r="XBC150" s="1"/>
      <c r="XBD150" s="1"/>
      <c r="XBE150" s="1"/>
      <c r="XBF150" s="1"/>
      <c r="XBG150" s="1"/>
      <c r="XBH150" s="1"/>
      <c r="XBI150" s="1"/>
      <c r="XBJ150" s="1"/>
      <c r="XBK150" s="1"/>
      <c r="XBL150" s="1"/>
      <c r="XBM150" s="1"/>
      <c r="XBN150" s="1"/>
      <c r="XBO150" s="1"/>
      <c r="XBP150" s="1"/>
      <c r="XBQ150" s="1"/>
      <c r="XBR150" s="1"/>
      <c r="XBS150" s="1"/>
      <c r="XBT150" s="1"/>
      <c r="XBU150" s="1"/>
      <c r="XBV150" s="1"/>
      <c r="XBW150" s="1"/>
      <c r="XBX150" s="1"/>
      <c r="XBY150" s="1"/>
      <c r="XBZ150" s="1"/>
      <c r="XCA150" s="1"/>
      <c r="XCB150" s="1"/>
      <c r="XCC150" s="1"/>
      <c r="XCD150" s="1"/>
      <c r="XCE150" s="1"/>
      <c r="XCF150" s="1"/>
      <c r="XCG150" s="1"/>
      <c r="XCH150" s="1"/>
      <c r="XCI150" s="1"/>
      <c r="XCJ150" s="1"/>
      <c r="XCK150" s="1"/>
      <c r="XCL150" s="1"/>
      <c r="XCM150" s="1"/>
      <c r="XCN150" s="1"/>
      <c r="XCO150" s="1"/>
      <c r="XCP150" s="1"/>
      <c r="XCQ150" s="1"/>
      <c r="XCR150" s="1"/>
      <c r="XCS150" s="1"/>
      <c r="XCT150" s="1"/>
      <c r="XCU150" s="1"/>
      <c r="XCV150" s="1"/>
      <c r="XCW150" s="1"/>
      <c r="XCX150" s="1"/>
      <c r="XCY150" s="1"/>
      <c r="XCZ150" s="1"/>
      <c r="XDA150" s="1"/>
      <c r="XDB150" s="1"/>
      <c r="XDC150" s="1"/>
      <c r="XDD150" s="1"/>
      <c r="XDE150" s="1"/>
      <c r="XDF150" s="1"/>
      <c r="XDG150" s="1"/>
      <c r="XDH150" s="1"/>
      <c r="XDI150" s="1"/>
      <c r="XDJ150" s="1"/>
      <c r="XDK150" s="1"/>
      <c r="XDL150" s="1"/>
      <c r="XDM150" s="1"/>
      <c r="XDN150" s="1"/>
      <c r="XDO150" s="1"/>
      <c r="XDP150" s="1"/>
      <c r="XDQ150" s="1"/>
      <c r="XDR150" s="1"/>
      <c r="XDS150" s="1"/>
      <c r="XDT150" s="1"/>
      <c r="XDU150" s="1"/>
      <c r="XDV150" s="1"/>
      <c r="XDW150" s="1"/>
      <c r="XDX150" s="1"/>
      <c r="XDY150" s="1"/>
      <c r="XDZ150" s="1"/>
      <c r="XEA150" s="1"/>
      <c r="XEB150" s="1"/>
      <c r="XEC150" s="1"/>
      <c r="XED150" s="1"/>
      <c r="XEE150" s="1"/>
      <c r="XEF150" s="1"/>
      <c r="XEG150" s="1"/>
      <c r="XEH150" s="1"/>
      <c r="XEI150" s="1"/>
      <c r="XEJ150" s="1"/>
      <c r="XEK150" s="1"/>
      <c r="XEL150" s="1"/>
      <c r="XEM150" s="1"/>
      <c r="XEN150" s="1"/>
      <c r="XEO150" s="1"/>
      <c r="XEP150" s="1"/>
      <c r="XEQ150" s="1"/>
      <c r="XER150" s="1"/>
      <c r="XES150" s="1"/>
      <c r="XET150" s="1"/>
      <c r="XEU150" s="1"/>
      <c r="XEV150" s="1"/>
      <c r="XEW150" s="1"/>
      <c r="XEX150" s="1"/>
      <c r="XEY150" s="1"/>
      <c r="XEZ150" s="1"/>
      <c r="XFA150" s="1"/>
      <c r="XFB150" s="1"/>
      <c r="XFC150" s="1"/>
    </row>
    <row r="151" spans="1:150 16226:16383" s="3" customFormat="1" ht="20.25" customHeight="1" x14ac:dyDescent="0.35">
      <c r="A151" s="190" t="s">
        <v>338</v>
      </c>
      <c r="B151" s="190"/>
      <c r="C151" s="190"/>
      <c r="D151" s="190"/>
      <c r="E151" s="190"/>
      <c r="F151" s="190"/>
      <c r="G151" s="190"/>
      <c r="H151" s="190"/>
      <c r="I151" s="4">
        <f>1</f>
        <v>1</v>
      </c>
      <c r="J151" s="1"/>
      <c r="K151" s="1"/>
      <c r="L151" s="1"/>
      <c r="M151" s="1"/>
      <c r="N151" s="1"/>
      <c r="O151" s="1"/>
      <c r="P151" s="1"/>
      <c r="Q151" s="1"/>
      <c r="R151" s="1"/>
      <c r="S151" s="1"/>
      <c r="T151" s="1"/>
      <c r="U151" s="1"/>
      <c r="V151" s="1"/>
      <c r="W151" s="1"/>
      <c r="X151" s="1"/>
      <c r="Y151" s="1"/>
      <c r="Z151" s="1"/>
      <c r="AA151" s="1"/>
      <c r="AB151" s="1"/>
      <c r="AC151" s="1"/>
      <c r="AD151" s="1"/>
      <c r="AE151" s="1"/>
      <c r="AF151" s="1"/>
      <c r="AG151" s="1"/>
      <c r="AH151" s="1"/>
      <c r="AI151" s="1"/>
      <c r="AJ151" s="1"/>
      <c r="AK151" s="1"/>
      <c r="AL151" s="1"/>
      <c r="AM151" s="1"/>
      <c r="AN151" s="1"/>
      <c r="AO151" s="1"/>
      <c r="AP151" s="1"/>
      <c r="AQ151" s="1"/>
      <c r="AR151" s="1"/>
      <c r="AS151" s="1"/>
      <c r="AT151" s="1"/>
      <c r="AU151" s="1"/>
      <c r="AV151" s="1"/>
      <c r="AW151" s="1"/>
      <c r="AX151" s="1"/>
      <c r="AY151" s="1"/>
      <c r="AZ151" s="1"/>
      <c r="BA151" s="1"/>
      <c r="BB151" s="1"/>
      <c r="BC151" s="1"/>
      <c r="BD151" s="1"/>
      <c r="BE151" s="1"/>
      <c r="BF151" s="1"/>
      <c r="BG151" s="1"/>
      <c r="BH151" s="1"/>
      <c r="BI151" s="1"/>
      <c r="BJ151" s="1"/>
      <c r="BK151" s="1"/>
      <c r="BL151" s="1"/>
      <c r="BM151" s="1"/>
      <c r="BN151" s="1"/>
      <c r="BO151" s="1"/>
      <c r="BP151" s="1"/>
      <c r="BQ151" s="1"/>
      <c r="BR151" s="1"/>
      <c r="BS151" s="1"/>
      <c r="BT151" s="1"/>
      <c r="BU151" s="1"/>
      <c r="BV151" s="1"/>
      <c r="BW151" s="1"/>
      <c r="BX151" s="1"/>
      <c r="BY151" s="1"/>
      <c r="BZ151" s="1"/>
      <c r="CA151" s="1"/>
      <c r="CB151" s="1"/>
      <c r="CC151" s="1"/>
      <c r="CD151" s="1"/>
      <c r="CE151" s="1"/>
      <c r="CF151" s="1"/>
      <c r="CG151" s="1"/>
      <c r="CH151" s="1"/>
      <c r="CI151" s="1"/>
      <c r="CJ151" s="1"/>
      <c r="CK151" s="1"/>
      <c r="CL151" s="1"/>
      <c r="CM151" s="1"/>
      <c r="CN151" s="1"/>
      <c r="CO151" s="1"/>
      <c r="CP151" s="1"/>
      <c r="CQ151" s="1"/>
      <c r="CR151" s="1"/>
      <c r="CS151" s="1"/>
      <c r="CT151" s="1"/>
      <c r="CU151" s="1"/>
      <c r="CV151" s="1"/>
      <c r="CW151" s="1"/>
      <c r="CX151" s="1"/>
      <c r="CY151" s="1"/>
      <c r="CZ151" s="1"/>
      <c r="DA151" s="1"/>
      <c r="DB151" s="1"/>
      <c r="DC151" s="1"/>
      <c r="DD151" s="1"/>
      <c r="DE151" s="1"/>
      <c r="DF151" s="1"/>
      <c r="DG151" s="1"/>
      <c r="DH151" s="1"/>
      <c r="DI151" s="1"/>
      <c r="DJ151" s="1"/>
      <c r="DK151" s="1"/>
      <c r="DL151" s="1"/>
      <c r="DM151" s="1"/>
      <c r="DN151" s="1"/>
      <c r="DO151" s="1"/>
      <c r="DP151" s="1"/>
      <c r="DQ151" s="1"/>
      <c r="DR151" s="1"/>
      <c r="DS151" s="1"/>
      <c r="DT151" s="1"/>
      <c r="DU151" s="1"/>
      <c r="DV151" s="1"/>
      <c r="DW151" s="1"/>
      <c r="DX151" s="1"/>
      <c r="DY151" s="1"/>
      <c r="DZ151" s="1"/>
      <c r="EA151" s="1"/>
      <c r="EB151" s="1"/>
      <c r="EC151" s="1"/>
      <c r="ED151" s="1"/>
      <c r="EE151" s="1"/>
      <c r="EF151" s="1"/>
      <c r="EG151" s="1"/>
      <c r="EH151" s="1"/>
      <c r="EI151" s="1"/>
      <c r="EJ151" s="1"/>
      <c r="EK151" s="1"/>
      <c r="EL151" s="1"/>
      <c r="EM151" s="1"/>
      <c r="EN151" s="1"/>
      <c r="EO151" s="1"/>
      <c r="EP151" s="1"/>
      <c r="EQ151" s="1"/>
      <c r="ER151" s="1"/>
      <c r="ES151" s="1"/>
      <c r="ET151" s="1"/>
      <c r="WZB151" s="1"/>
      <c r="WZC151" s="1"/>
      <c r="WZD151" s="1"/>
      <c r="WZE151" s="1"/>
      <c r="WZF151" s="1"/>
      <c r="WZG151" s="1"/>
      <c r="WZH151" s="1"/>
      <c r="WZI151" s="1"/>
      <c r="WZJ151" s="1"/>
      <c r="WZK151" s="1"/>
      <c r="WZL151" s="1"/>
      <c r="WZM151" s="1"/>
      <c r="WZN151" s="1"/>
      <c r="WZO151" s="1"/>
      <c r="WZP151" s="1"/>
      <c r="WZQ151" s="1"/>
      <c r="WZR151" s="1"/>
      <c r="WZS151" s="1"/>
      <c r="WZT151" s="1"/>
      <c r="WZU151" s="1"/>
      <c r="WZV151" s="1"/>
      <c r="WZW151" s="1"/>
      <c r="WZX151" s="1"/>
      <c r="WZY151" s="1"/>
      <c r="WZZ151" s="1"/>
      <c r="XAA151" s="1"/>
      <c r="XAB151" s="1"/>
      <c r="XAC151" s="1"/>
      <c r="XAD151" s="1"/>
      <c r="XAE151" s="1"/>
      <c r="XAF151" s="1"/>
      <c r="XAG151" s="1"/>
      <c r="XAH151" s="1"/>
      <c r="XAI151" s="1"/>
      <c r="XAJ151" s="1"/>
      <c r="XAK151" s="1"/>
      <c r="XAL151" s="1"/>
      <c r="XAM151" s="1"/>
      <c r="XAN151" s="1"/>
      <c r="XAO151" s="1"/>
      <c r="XAP151" s="1"/>
      <c r="XAQ151" s="1"/>
      <c r="XAR151" s="1"/>
      <c r="XAS151" s="1"/>
      <c r="XAT151" s="1"/>
      <c r="XAU151" s="1"/>
      <c r="XAV151" s="1"/>
      <c r="XAW151" s="1"/>
      <c r="XAX151" s="1"/>
      <c r="XAY151" s="1"/>
      <c r="XAZ151" s="1"/>
      <c r="XBA151" s="1"/>
      <c r="XBB151" s="1"/>
      <c r="XBC151" s="1"/>
      <c r="XBD151" s="1"/>
      <c r="XBE151" s="1"/>
      <c r="XBF151" s="1"/>
      <c r="XBG151" s="1"/>
      <c r="XBH151" s="1"/>
      <c r="XBI151" s="1"/>
      <c r="XBJ151" s="1"/>
      <c r="XBK151" s="1"/>
      <c r="XBL151" s="1"/>
      <c r="XBM151" s="1"/>
      <c r="XBN151" s="1"/>
      <c r="XBO151" s="1"/>
      <c r="XBP151" s="1"/>
      <c r="XBQ151" s="1"/>
      <c r="XBR151" s="1"/>
      <c r="XBS151" s="1"/>
      <c r="XBT151" s="1"/>
      <c r="XBU151" s="1"/>
      <c r="XBV151" s="1"/>
      <c r="XBW151" s="1"/>
      <c r="XBX151" s="1"/>
      <c r="XBY151" s="1"/>
      <c r="XBZ151" s="1"/>
      <c r="XCA151" s="1"/>
      <c r="XCB151" s="1"/>
      <c r="XCC151" s="1"/>
      <c r="XCD151" s="1"/>
      <c r="XCE151" s="1"/>
      <c r="XCF151" s="1"/>
      <c r="XCG151" s="1"/>
      <c r="XCH151" s="1"/>
      <c r="XCI151" s="1"/>
      <c r="XCJ151" s="1"/>
      <c r="XCK151" s="1"/>
      <c r="XCL151" s="1"/>
      <c r="XCM151" s="1"/>
      <c r="XCN151" s="1"/>
      <c r="XCO151" s="1"/>
      <c r="XCP151" s="1"/>
      <c r="XCQ151" s="1"/>
      <c r="XCR151" s="1"/>
      <c r="XCS151" s="1"/>
      <c r="XCT151" s="1"/>
      <c r="XCU151" s="1"/>
      <c r="XCV151" s="1"/>
      <c r="XCW151" s="1"/>
      <c r="XCX151" s="1"/>
      <c r="XCY151" s="1"/>
      <c r="XCZ151" s="1"/>
      <c r="XDA151" s="1"/>
      <c r="XDB151" s="1"/>
      <c r="XDC151" s="1"/>
      <c r="XDD151" s="1"/>
      <c r="XDE151" s="1"/>
      <c r="XDF151" s="1"/>
      <c r="XDG151" s="1"/>
      <c r="XDH151" s="1"/>
      <c r="XDI151" s="1"/>
      <c r="XDJ151" s="1"/>
      <c r="XDK151" s="1"/>
      <c r="XDL151" s="1"/>
      <c r="XDM151" s="1"/>
      <c r="XDN151" s="1"/>
      <c r="XDO151" s="1"/>
      <c r="XDP151" s="1"/>
      <c r="XDQ151" s="1"/>
      <c r="XDR151" s="1"/>
      <c r="XDS151" s="1"/>
      <c r="XDT151" s="1"/>
      <c r="XDU151" s="1"/>
      <c r="XDV151" s="1"/>
      <c r="XDW151" s="1"/>
      <c r="XDX151" s="1"/>
      <c r="XDY151" s="1"/>
      <c r="XDZ151" s="1"/>
      <c r="XEA151" s="1"/>
      <c r="XEB151" s="1"/>
      <c r="XEC151" s="1"/>
      <c r="XED151" s="1"/>
      <c r="XEE151" s="1"/>
      <c r="XEF151" s="1"/>
      <c r="XEG151" s="1"/>
      <c r="XEH151" s="1"/>
      <c r="XEI151" s="1"/>
      <c r="XEJ151" s="1"/>
      <c r="XEK151" s="1"/>
      <c r="XEL151" s="1"/>
      <c r="XEM151" s="1"/>
      <c r="XEN151" s="1"/>
      <c r="XEO151" s="1"/>
      <c r="XEP151" s="1"/>
      <c r="XEQ151" s="1"/>
      <c r="XER151" s="1"/>
      <c r="XES151" s="1"/>
      <c r="XET151" s="1"/>
      <c r="XEU151" s="1"/>
      <c r="XEV151" s="1"/>
      <c r="XEW151" s="1"/>
      <c r="XEX151" s="1"/>
      <c r="XEY151" s="1"/>
      <c r="XEZ151" s="1"/>
      <c r="XFA151" s="1"/>
      <c r="XFB151" s="1"/>
      <c r="XFC151" s="1"/>
    </row>
    <row r="152" spans="1:150 16226:16383" s="3" customFormat="1" ht="20.25" customHeight="1" x14ac:dyDescent="0.35">
      <c r="A152" s="93">
        <v>1</v>
      </c>
      <c r="B152" s="93"/>
      <c r="C152" s="49" t="s">
        <v>339</v>
      </c>
      <c r="D152" s="191" t="s">
        <v>340</v>
      </c>
      <c r="E152" s="191"/>
      <c r="F152" s="191"/>
      <c r="G152" s="191"/>
      <c r="H152" s="191"/>
      <c r="I152" s="1"/>
      <c r="J152" s="1"/>
      <c r="K152" s="1"/>
      <c r="L152" s="1"/>
      <c r="M152" s="1"/>
      <c r="N152" s="1"/>
      <c r="O152" s="1"/>
      <c r="P152" s="1"/>
      <c r="Q152" s="1"/>
      <c r="R152" s="1"/>
      <c r="S152" s="1"/>
      <c r="T152" s="22" t="e">
        <f ca="1">U152&amp;""&amp;" to "&amp;""&amp;V152</f>
        <v>#REF!</v>
      </c>
      <c r="U152" s="22" t="e">
        <f ca="1">(SUMPRODUCT(MID(0&amp;(LEFT(A151,SUM(LEN(A151)-LEN(SUBSTITUTE(A151,{"0","1","2","3"},""))))), LARGE(INDEX(ISNUMBER(--MID((LEFT(A151,SUM(LEN(A151)-LEN(SUBSTITUTE(A151,{"0","1","2","3"},""))))), ROW(INDIRECT("1:"&amp;LEN((LEFT(A151,SUM(LEN(A151)-LEN(SUBSTITUTE(A151,{"0","1","2","3"},"")))))))), 1)) * ROW(INDIRECT("1:"&amp;LEN((LEFT(A151,SUM(LEN(A151)-LEN(SUBSTITUTE(A151,{"0","1","2","3"},"")))))))), 0), ROW(INDIRECT("1:"&amp;LEN((LEFT(A151,SUM(LEN(A151)-LEN(SUBSTITUTE(A151,{"0","1","2","3"},"")))))))))+1, 1) * 10^ROW(INDIRECT("1:"&amp;LEN((LEFT(A151,SUM(LEN(A151)-LEN(SUBSTITUTE(A151,{"0","1","2","3"},""))))))))/10))*100+1</f>
        <v>#REF!</v>
      </c>
      <c r="V152" s="22">
        <f ca="1">(SUMPRODUCT(MID(0&amp;(--TRIM(RIGHT(SUBSTITUTE(LEFT(A151,_xlfn.AGGREGATE(16,6,FIND({0,1,2,3,4,5,6,7,8,9},A151,ROW(INDIRECT("1:"&amp;LEN(A151)))),1))," ",REPT(" ",LEN(A151))),LEN(A151)))), LARGE(INDEX(ISNUMBER(--MID((--TRIM(RIGHT(SUBSTITUTE(LEFT(A151,_xlfn.AGGREGATE(16,6,FIND({0,1,2,3,4,5,6,7,8,9},A151,ROW(INDIRECT("1:"&amp;LEN(A151)))),1))," ",REPT(" ",LEN(A151))),LEN(A151)))), ROW(INDIRECT("1:"&amp;LEN((--TRIM(RIGHT(SUBSTITUTE(LEFT(A151,_xlfn.AGGREGATE(16,6,FIND({0,1,2,3,4,5,6,7,8,9},A151,ROW(INDIRECT("1:"&amp;LEN(A151)))),1))," ",REPT(" ",LEN(A151))),LEN(A151))))))), 1)) * ROW(INDIRECT("1:"&amp;LEN((--TRIM(RIGHT(SUBSTITUTE(LEFT(A151,_xlfn.AGGREGATE(16,6,FIND({0,1,2,3,4,5,6,7,8,9},A151,ROW(INDIRECT("1:"&amp;LEN(A151)))),1))," ",REPT(" ",LEN(A151))),LEN(A151))))))), 0), ROW(INDIRECT("1:"&amp;LEN((--TRIM(RIGHT(SUBSTITUTE(LEFT(A151,_xlfn.AGGREGATE(16,6,FIND({0,1,2,3,4,5,6,7,8,9},A151,ROW(INDIRECT("1:"&amp;LEN(A151)))),1))," ",REPT(" ",LEN(A151))),LEN(A151))))))))+1, 1) * 10^ROW(INDIRECT("1:"&amp;LEN((--TRIM(RIGHT(SUBSTITUTE(LEFT(A151,_xlfn.AGGREGATE(16,6,FIND({0,1,2,3,4,5,6,7,8,9},A151,ROW(INDIRECT("1:"&amp;LEN(A151)))),1))," ",REPT(" ",LEN(A151))),LEN(A151)))))))/10))*100+1</f>
        <v>501</v>
      </c>
      <c r="W152" s="1"/>
      <c r="X152" s="1"/>
      <c r="Y152" s="1"/>
      <c r="Z152" s="1"/>
      <c r="AA152" s="1"/>
      <c r="AB152" s="1"/>
      <c r="AC152" s="1"/>
      <c r="AD152" s="1"/>
      <c r="AE152" s="1"/>
      <c r="AF152" s="1"/>
      <c r="AG152" s="1"/>
      <c r="AH152" s="1"/>
      <c r="AI152" s="1"/>
      <c r="AJ152" s="1"/>
      <c r="AK152" s="1"/>
      <c r="AL152" s="1"/>
      <c r="AM152" s="1"/>
      <c r="AN152" s="1"/>
      <c r="AO152" s="1"/>
      <c r="AP152" s="1"/>
      <c r="AQ152" s="1"/>
      <c r="AR152" s="1"/>
      <c r="AS152" s="1"/>
      <c r="AT152" s="1"/>
      <c r="AU152" s="1"/>
      <c r="AV152" s="1"/>
      <c r="AW152" s="1"/>
      <c r="AX152" s="1"/>
      <c r="AY152" s="1"/>
      <c r="AZ152" s="1"/>
      <c r="BA152" s="1"/>
      <c r="BB152" s="1"/>
      <c r="BC152" s="1"/>
      <c r="BD152" s="1"/>
      <c r="BE152" s="1"/>
      <c r="BF152" s="1"/>
      <c r="BG152" s="1"/>
      <c r="BH152" s="1"/>
      <c r="BI152" s="1"/>
      <c r="BJ152" s="1"/>
      <c r="BK152" s="1"/>
      <c r="BL152" s="1"/>
      <c r="BM152" s="1"/>
      <c r="BN152" s="1"/>
      <c r="BO152" s="1"/>
      <c r="BP152" s="1"/>
      <c r="BQ152" s="1"/>
      <c r="BR152" s="1"/>
      <c r="BS152" s="1"/>
      <c r="BT152" s="1"/>
      <c r="BU152" s="1"/>
      <c r="BV152" s="1"/>
      <c r="BW152" s="1"/>
      <c r="BX152" s="1"/>
      <c r="BY152" s="1"/>
      <c r="BZ152" s="1"/>
      <c r="CA152" s="1"/>
      <c r="CB152" s="1"/>
      <c r="CC152" s="1"/>
      <c r="CD152" s="1"/>
      <c r="CE152" s="1"/>
      <c r="CF152" s="1"/>
      <c r="CG152" s="1"/>
      <c r="CH152" s="1"/>
      <c r="CI152" s="1"/>
      <c r="CJ152" s="1"/>
      <c r="CK152" s="1"/>
      <c r="CL152" s="1"/>
      <c r="CM152" s="1"/>
      <c r="CN152" s="1"/>
      <c r="CO152" s="1"/>
      <c r="CP152" s="1"/>
      <c r="CQ152" s="1"/>
      <c r="CR152" s="1"/>
      <c r="CS152" s="1"/>
      <c r="CT152" s="1"/>
      <c r="CU152" s="1"/>
      <c r="CV152" s="1"/>
      <c r="CW152" s="1"/>
      <c r="CX152" s="1"/>
      <c r="CY152" s="1"/>
      <c r="CZ152" s="1"/>
      <c r="DA152" s="1"/>
      <c r="DB152" s="1"/>
      <c r="DC152" s="1"/>
      <c r="DD152" s="1"/>
      <c r="DE152" s="1"/>
      <c r="DF152" s="1"/>
      <c r="DG152" s="1"/>
      <c r="DH152" s="1"/>
      <c r="DI152" s="1"/>
      <c r="DJ152" s="1"/>
      <c r="DK152" s="1"/>
      <c r="DL152" s="1"/>
      <c r="DM152" s="1"/>
      <c r="DN152" s="1"/>
      <c r="DO152" s="1"/>
      <c r="DP152" s="1"/>
      <c r="DQ152" s="1"/>
      <c r="DR152" s="1"/>
      <c r="DS152" s="1"/>
      <c r="DT152" s="1"/>
      <c r="DU152" s="1"/>
      <c r="DV152" s="1"/>
      <c r="DW152" s="1"/>
      <c r="DX152" s="1"/>
      <c r="DY152" s="1"/>
      <c r="DZ152" s="1"/>
      <c r="EA152" s="1"/>
      <c r="EB152" s="1"/>
      <c r="EC152" s="1"/>
      <c r="ED152" s="1"/>
      <c r="EE152" s="1"/>
      <c r="EF152" s="1"/>
      <c r="EG152" s="1"/>
      <c r="EH152" s="1"/>
      <c r="EI152" s="1"/>
      <c r="EJ152" s="1"/>
      <c r="EK152" s="1"/>
      <c r="EL152" s="1"/>
      <c r="EM152" s="1"/>
      <c r="EN152" s="1"/>
      <c r="EO152" s="1"/>
      <c r="EP152" s="1"/>
      <c r="EQ152" s="1"/>
      <c r="ER152" s="1"/>
      <c r="ES152" s="1"/>
      <c r="ET152" s="1"/>
      <c r="WZB152" s="1"/>
      <c r="WZC152" s="1"/>
      <c r="WZD152" s="1"/>
      <c r="WZE152" s="1"/>
      <c r="WZF152" s="1"/>
      <c r="WZG152" s="1"/>
      <c r="WZH152" s="1"/>
      <c r="WZI152" s="1"/>
      <c r="WZJ152" s="1"/>
      <c r="WZK152" s="1"/>
      <c r="WZL152" s="1"/>
      <c r="WZM152" s="1"/>
      <c r="WZN152" s="1"/>
      <c r="WZO152" s="1"/>
      <c r="WZP152" s="1"/>
      <c r="WZQ152" s="1"/>
      <c r="WZR152" s="1"/>
      <c r="WZS152" s="1"/>
      <c r="WZT152" s="1"/>
      <c r="WZU152" s="1"/>
      <c r="WZV152" s="1"/>
      <c r="WZW152" s="1"/>
      <c r="WZX152" s="1"/>
      <c r="WZY152" s="1"/>
      <c r="WZZ152" s="1"/>
      <c r="XAA152" s="1"/>
      <c r="XAB152" s="1"/>
      <c r="XAC152" s="1"/>
      <c r="XAD152" s="1"/>
      <c r="XAE152" s="1"/>
      <c r="XAF152" s="1"/>
      <c r="XAG152" s="1"/>
      <c r="XAH152" s="1"/>
      <c r="XAI152" s="1"/>
      <c r="XAJ152" s="1"/>
      <c r="XAK152" s="1"/>
      <c r="XAL152" s="1"/>
      <c r="XAM152" s="1"/>
      <c r="XAN152" s="1"/>
      <c r="XAO152" s="1"/>
      <c r="XAP152" s="1"/>
      <c r="XAQ152" s="1"/>
      <c r="XAR152" s="1"/>
      <c r="XAS152" s="1"/>
      <c r="XAT152" s="1"/>
      <c r="XAU152" s="1"/>
      <c r="XAV152" s="1"/>
      <c r="XAW152" s="1"/>
      <c r="XAX152" s="1"/>
      <c r="XAY152" s="1"/>
      <c r="XAZ152" s="1"/>
      <c r="XBA152" s="1"/>
      <c r="XBB152" s="1"/>
      <c r="XBC152" s="1"/>
      <c r="XBD152" s="1"/>
      <c r="XBE152" s="1"/>
      <c r="XBF152" s="1"/>
      <c r="XBG152" s="1"/>
      <c r="XBH152" s="1"/>
      <c r="XBI152" s="1"/>
      <c r="XBJ152" s="1"/>
      <c r="XBK152" s="1"/>
      <c r="XBL152" s="1"/>
      <c r="XBM152" s="1"/>
      <c r="XBN152" s="1"/>
      <c r="XBO152" s="1"/>
      <c r="XBP152" s="1"/>
      <c r="XBQ152" s="1"/>
      <c r="XBR152" s="1"/>
      <c r="XBS152" s="1"/>
      <c r="XBT152" s="1"/>
      <c r="XBU152" s="1"/>
      <c r="XBV152" s="1"/>
      <c r="XBW152" s="1"/>
      <c r="XBX152" s="1"/>
      <c r="XBY152" s="1"/>
      <c r="XBZ152" s="1"/>
      <c r="XCA152" s="1"/>
      <c r="XCB152" s="1"/>
      <c r="XCC152" s="1"/>
      <c r="XCD152" s="1"/>
      <c r="XCE152" s="1"/>
      <c r="XCF152" s="1"/>
      <c r="XCG152" s="1"/>
      <c r="XCH152" s="1"/>
      <c r="XCI152" s="1"/>
      <c r="XCJ152" s="1"/>
      <c r="XCK152" s="1"/>
      <c r="XCL152" s="1"/>
      <c r="XCM152" s="1"/>
      <c r="XCN152" s="1"/>
      <c r="XCO152" s="1"/>
      <c r="XCP152" s="1"/>
      <c r="XCQ152" s="1"/>
      <c r="XCR152" s="1"/>
      <c r="XCS152" s="1"/>
      <c r="XCT152" s="1"/>
      <c r="XCU152" s="1"/>
      <c r="XCV152" s="1"/>
      <c r="XCW152" s="1"/>
      <c r="XCX152" s="1"/>
      <c r="XCY152" s="1"/>
      <c r="XCZ152" s="1"/>
      <c r="XDA152" s="1"/>
      <c r="XDB152" s="1"/>
      <c r="XDC152" s="1"/>
      <c r="XDD152" s="1"/>
      <c r="XDE152" s="1"/>
      <c r="XDF152" s="1"/>
      <c r="XDG152" s="1"/>
      <c r="XDH152" s="1"/>
      <c r="XDI152" s="1"/>
      <c r="XDJ152" s="1"/>
      <c r="XDK152" s="1"/>
      <c r="XDL152" s="1"/>
      <c r="XDM152" s="1"/>
      <c r="XDN152" s="1"/>
      <c r="XDO152" s="1"/>
      <c r="XDP152" s="1"/>
      <c r="XDQ152" s="1"/>
      <c r="XDR152" s="1"/>
      <c r="XDS152" s="1"/>
      <c r="XDT152" s="1"/>
      <c r="XDU152" s="1"/>
      <c r="XDV152" s="1"/>
      <c r="XDW152" s="1"/>
      <c r="XDX152" s="1"/>
      <c r="XDY152" s="1"/>
      <c r="XDZ152" s="1"/>
      <c r="XEA152" s="1"/>
      <c r="XEB152" s="1"/>
      <c r="XEC152" s="1"/>
      <c r="XED152" s="1"/>
      <c r="XEE152" s="1"/>
      <c r="XEF152" s="1"/>
      <c r="XEG152" s="1"/>
      <c r="XEH152" s="1"/>
      <c r="XEI152" s="1"/>
      <c r="XEJ152" s="1"/>
      <c r="XEK152" s="1"/>
      <c r="XEL152" s="1"/>
      <c r="XEM152" s="1"/>
      <c r="XEN152" s="1"/>
      <c r="XEO152" s="1"/>
      <c r="XEP152" s="1"/>
      <c r="XEQ152" s="1"/>
      <c r="XER152" s="1"/>
      <c r="XES152" s="1"/>
      <c r="XET152" s="1"/>
      <c r="XEU152" s="1"/>
      <c r="XEV152" s="1"/>
      <c r="XEW152" s="1"/>
      <c r="XEX152" s="1"/>
      <c r="XEY152" s="1"/>
      <c r="XEZ152" s="1"/>
      <c r="XFA152" s="1"/>
      <c r="XFB152" s="1"/>
      <c r="XFC152" s="1"/>
    </row>
    <row r="153" spans="1:150 16226:16383" s="3" customFormat="1" ht="20.25" customHeight="1" x14ac:dyDescent="0.35">
      <c r="A153" s="93">
        <v>2</v>
      </c>
      <c r="B153" s="93"/>
      <c r="C153" s="49" t="s">
        <v>339</v>
      </c>
      <c r="D153" s="191" t="s">
        <v>331</v>
      </c>
      <c r="E153" s="191"/>
      <c r="F153" s="191"/>
      <c r="G153" s="191"/>
      <c r="H153" s="191"/>
      <c r="I153" s="1"/>
      <c r="J153" s="1"/>
      <c r="K153" s="1"/>
      <c r="L153" s="1"/>
      <c r="M153" s="1"/>
      <c r="N153" s="1"/>
      <c r="O153" s="1"/>
      <c r="P153" s="1"/>
      <c r="Q153" s="1"/>
      <c r="R153" s="1"/>
      <c r="S153" s="1"/>
      <c r="T153" s="22" t="e">
        <f t="shared" ref="T153:T159" ca="1" si="7">U153&amp;""&amp;" to "&amp;""&amp;V153</f>
        <v>#REF!</v>
      </c>
      <c r="U153" s="22" t="e">
        <f ca="1">U152+1</f>
        <v>#REF!</v>
      </c>
      <c r="V153" s="22">
        <f ca="1">V152+1</f>
        <v>502</v>
      </c>
      <c r="W153" s="1"/>
      <c r="X153" s="1"/>
      <c r="Y153" s="1"/>
      <c r="Z153" s="1"/>
      <c r="AA153" s="1"/>
      <c r="AB153" s="1"/>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AZ153" s="1"/>
      <c r="BA153" s="1"/>
      <c r="BB153" s="1"/>
      <c r="BC153" s="1"/>
      <c r="BD153" s="1"/>
      <c r="BE153" s="1"/>
      <c r="BF153" s="1"/>
      <c r="BG153" s="1"/>
      <c r="BH153" s="1"/>
      <c r="BI153" s="1"/>
      <c r="BJ153" s="1"/>
      <c r="BK153" s="1"/>
      <c r="BL153" s="1"/>
      <c r="BM153" s="1"/>
      <c r="BN153" s="1"/>
      <c r="BO153" s="1"/>
      <c r="BP153" s="1"/>
      <c r="BQ153" s="1"/>
      <c r="BR153" s="1"/>
      <c r="BS153" s="1"/>
      <c r="BT153" s="1"/>
      <c r="BU153" s="1"/>
      <c r="BV153" s="1"/>
      <c r="BW153" s="1"/>
      <c r="BX153" s="1"/>
      <c r="BY153" s="1"/>
      <c r="BZ153" s="1"/>
      <c r="CA153" s="1"/>
      <c r="CB153" s="1"/>
      <c r="CC153" s="1"/>
      <c r="CD153" s="1"/>
      <c r="CE153" s="1"/>
      <c r="CF153" s="1"/>
      <c r="CG153" s="1"/>
      <c r="CH153" s="1"/>
      <c r="CI153" s="1"/>
      <c r="CJ153" s="1"/>
      <c r="CK153" s="1"/>
      <c r="CL153" s="1"/>
      <c r="CM153" s="1"/>
      <c r="CN153" s="1"/>
      <c r="CO153" s="1"/>
      <c r="CP153" s="1"/>
      <c r="CQ153" s="1"/>
      <c r="CR153" s="1"/>
      <c r="CS153" s="1"/>
      <c r="CT153" s="1"/>
      <c r="CU153" s="1"/>
      <c r="CV153" s="1"/>
      <c r="CW153" s="1"/>
      <c r="CX153" s="1"/>
      <c r="CY153" s="1"/>
      <c r="CZ153" s="1"/>
      <c r="DA153" s="1"/>
      <c r="DB153" s="1"/>
      <c r="DC153" s="1"/>
      <c r="DD153" s="1"/>
      <c r="DE153" s="1"/>
      <c r="DF153" s="1"/>
      <c r="DG153" s="1"/>
      <c r="DH153" s="1"/>
      <c r="DI153" s="1"/>
      <c r="DJ153" s="1"/>
      <c r="DK153" s="1"/>
      <c r="DL153" s="1"/>
      <c r="DM153" s="1"/>
      <c r="DN153" s="1"/>
      <c r="DO153" s="1"/>
      <c r="DP153" s="1"/>
      <c r="DQ153" s="1"/>
      <c r="DR153" s="1"/>
      <c r="DS153" s="1"/>
      <c r="DT153" s="1"/>
      <c r="DU153" s="1"/>
      <c r="DV153" s="1"/>
      <c r="DW153" s="1"/>
      <c r="DX153" s="1"/>
      <c r="DY153" s="1"/>
      <c r="DZ153" s="1"/>
      <c r="EA153" s="1"/>
      <c r="EB153" s="1"/>
      <c r="EC153" s="1"/>
      <c r="ED153" s="1"/>
      <c r="EE153" s="1"/>
      <c r="EF153" s="1"/>
      <c r="EG153" s="1"/>
      <c r="EH153" s="1"/>
      <c r="EI153" s="1"/>
      <c r="EJ153" s="1"/>
      <c r="EK153" s="1"/>
      <c r="EL153" s="1"/>
      <c r="EM153" s="1"/>
      <c r="EN153" s="1"/>
      <c r="EO153" s="1"/>
      <c r="EP153" s="1"/>
      <c r="EQ153" s="1"/>
      <c r="ER153" s="1"/>
      <c r="ES153" s="1"/>
      <c r="ET153" s="1"/>
      <c r="WZB153" s="1"/>
      <c r="WZC153" s="1"/>
      <c r="WZD153" s="1"/>
      <c r="WZE153" s="1"/>
      <c r="WZF153" s="1"/>
      <c r="WZG153" s="1"/>
      <c r="WZH153" s="1"/>
      <c r="WZI153" s="1"/>
      <c r="WZJ153" s="1"/>
      <c r="WZK153" s="1"/>
      <c r="WZL153" s="1"/>
      <c r="WZM153" s="1"/>
      <c r="WZN153" s="1"/>
      <c r="WZO153" s="1"/>
      <c r="WZP153" s="1"/>
      <c r="WZQ153" s="1"/>
      <c r="WZR153" s="1"/>
      <c r="WZS153" s="1"/>
      <c r="WZT153" s="1"/>
      <c r="WZU153" s="1"/>
      <c r="WZV153" s="1"/>
      <c r="WZW153" s="1"/>
      <c r="WZX153" s="1"/>
      <c r="WZY153" s="1"/>
      <c r="WZZ153" s="1"/>
      <c r="XAA153" s="1"/>
      <c r="XAB153" s="1"/>
      <c r="XAC153" s="1"/>
      <c r="XAD153" s="1"/>
      <c r="XAE153" s="1"/>
      <c r="XAF153" s="1"/>
      <c r="XAG153" s="1"/>
      <c r="XAH153" s="1"/>
      <c r="XAI153" s="1"/>
      <c r="XAJ153" s="1"/>
      <c r="XAK153" s="1"/>
      <c r="XAL153" s="1"/>
      <c r="XAM153" s="1"/>
      <c r="XAN153" s="1"/>
      <c r="XAO153" s="1"/>
      <c r="XAP153" s="1"/>
      <c r="XAQ153" s="1"/>
      <c r="XAR153" s="1"/>
      <c r="XAS153" s="1"/>
      <c r="XAT153" s="1"/>
      <c r="XAU153" s="1"/>
      <c r="XAV153" s="1"/>
      <c r="XAW153" s="1"/>
      <c r="XAX153" s="1"/>
      <c r="XAY153" s="1"/>
      <c r="XAZ153" s="1"/>
      <c r="XBA153" s="1"/>
      <c r="XBB153" s="1"/>
      <c r="XBC153" s="1"/>
      <c r="XBD153" s="1"/>
      <c r="XBE153" s="1"/>
      <c r="XBF153" s="1"/>
      <c r="XBG153" s="1"/>
      <c r="XBH153" s="1"/>
      <c r="XBI153" s="1"/>
      <c r="XBJ153" s="1"/>
      <c r="XBK153" s="1"/>
      <c r="XBL153" s="1"/>
      <c r="XBM153" s="1"/>
      <c r="XBN153" s="1"/>
      <c r="XBO153" s="1"/>
      <c r="XBP153" s="1"/>
      <c r="XBQ153" s="1"/>
      <c r="XBR153" s="1"/>
      <c r="XBS153" s="1"/>
      <c r="XBT153" s="1"/>
      <c r="XBU153" s="1"/>
      <c r="XBV153" s="1"/>
      <c r="XBW153" s="1"/>
      <c r="XBX153" s="1"/>
      <c r="XBY153" s="1"/>
      <c r="XBZ153" s="1"/>
      <c r="XCA153" s="1"/>
      <c r="XCB153" s="1"/>
      <c r="XCC153" s="1"/>
      <c r="XCD153" s="1"/>
      <c r="XCE153" s="1"/>
      <c r="XCF153" s="1"/>
      <c r="XCG153" s="1"/>
      <c r="XCH153" s="1"/>
      <c r="XCI153" s="1"/>
      <c r="XCJ153" s="1"/>
      <c r="XCK153" s="1"/>
      <c r="XCL153" s="1"/>
      <c r="XCM153" s="1"/>
      <c r="XCN153" s="1"/>
      <c r="XCO153" s="1"/>
      <c r="XCP153" s="1"/>
      <c r="XCQ153" s="1"/>
      <c r="XCR153" s="1"/>
      <c r="XCS153" s="1"/>
      <c r="XCT153" s="1"/>
      <c r="XCU153" s="1"/>
      <c r="XCV153" s="1"/>
      <c r="XCW153" s="1"/>
      <c r="XCX153" s="1"/>
      <c r="XCY153" s="1"/>
      <c r="XCZ153" s="1"/>
      <c r="XDA153" s="1"/>
      <c r="XDB153" s="1"/>
      <c r="XDC153" s="1"/>
      <c r="XDD153" s="1"/>
      <c r="XDE153" s="1"/>
      <c r="XDF153" s="1"/>
      <c r="XDG153" s="1"/>
      <c r="XDH153" s="1"/>
      <c r="XDI153" s="1"/>
      <c r="XDJ153" s="1"/>
      <c r="XDK153" s="1"/>
      <c r="XDL153" s="1"/>
      <c r="XDM153" s="1"/>
      <c r="XDN153" s="1"/>
      <c r="XDO153" s="1"/>
      <c r="XDP153" s="1"/>
      <c r="XDQ153" s="1"/>
      <c r="XDR153" s="1"/>
      <c r="XDS153" s="1"/>
      <c r="XDT153" s="1"/>
      <c r="XDU153" s="1"/>
      <c r="XDV153" s="1"/>
      <c r="XDW153" s="1"/>
      <c r="XDX153" s="1"/>
      <c r="XDY153" s="1"/>
      <c r="XDZ153" s="1"/>
      <c r="XEA153" s="1"/>
      <c r="XEB153" s="1"/>
      <c r="XEC153" s="1"/>
      <c r="XED153" s="1"/>
      <c r="XEE153" s="1"/>
      <c r="XEF153" s="1"/>
      <c r="XEG153" s="1"/>
      <c r="XEH153" s="1"/>
      <c r="XEI153" s="1"/>
      <c r="XEJ153" s="1"/>
      <c r="XEK153" s="1"/>
      <c r="XEL153" s="1"/>
      <c r="XEM153" s="1"/>
      <c r="XEN153" s="1"/>
      <c r="XEO153" s="1"/>
      <c r="XEP153" s="1"/>
      <c r="XEQ153" s="1"/>
      <c r="XER153" s="1"/>
      <c r="XES153" s="1"/>
      <c r="XET153" s="1"/>
      <c r="XEU153" s="1"/>
      <c r="XEV153" s="1"/>
      <c r="XEW153" s="1"/>
      <c r="XEX153" s="1"/>
      <c r="XEY153" s="1"/>
      <c r="XEZ153" s="1"/>
      <c r="XFA153" s="1"/>
      <c r="XFB153" s="1"/>
      <c r="XFC153" s="1"/>
    </row>
    <row r="154" spans="1:150 16226:16383" s="3" customFormat="1" ht="20.25" customHeight="1" x14ac:dyDescent="0.35">
      <c r="A154" s="93">
        <v>3</v>
      </c>
      <c r="B154" s="93"/>
      <c r="C154" s="49" t="s">
        <v>339</v>
      </c>
      <c r="D154" s="191" t="s">
        <v>331</v>
      </c>
      <c r="E154" s="191"/>
      <c r="F154" s="191"/>
      <c r="G154" s="191"/>
      <c r="H154" s="191"/>
      <c r="I154" s="1"/>
      <c r="J154" s="1"/>
      <c r="K154" s="1"/>
      <c r="L154" s="1"/>
      <c r="M154" s="1"/>
      <c r="N154" s="1"/>
      <c r="O154" s="1"/>
      <c r="P154" s="1"/>
      <c r="Q154" s="1"/>
      <c r="R154" s="1"/>
      <c r="S154" s="1"/>
      <c r="T154" s="22" t="e">
        <f t="shared" ca="1" si="7"/>
        <v>#REF!</v>
      </c>
      <c r="U154" s="22" t="e">
        <f t="shared" ref="U154:U159" ca="1" si="8">U153+1</f>
        <v>#REF!</v>
      </c>
      <c r="V154" s="22">
        <f t="shared" ref="V154:V159" ca="1" si="9">V153+1</f>
        <v>503</v>
      </c>
      <c r="W154" s="1"/>
      <c r="X154" s="1"/>
      <c r="Y154" s="1"/>
      <c r="Z154" s="1"/>
      <c r="AA154" s="1"/>
      <c r="AB154" s="1"/>
      <c r="AC154" s="1"/>
      <c r="AD154" s="1"/>
      <c r="AE154" s="1"/>
      <c r="AF154" s="1"/>
      <c r="AG154" s="1"/>
      <c r="AH154" s="1"/>
      <c r="AI154" s="1"/>
      <c r="AJ154" s="1"/>
      <c r="AK154" s="1"/>
      <c r="AL154" s="1"/>
      <c r="AM154" s="1"/>
      <c r="AN154" s="1"/>
      <c r="AO154" s="1"/>
      <c r="AP154" s="1"/>
      <c r="AQ154" s="1"/>
      <c r="AR154" s="1"/>
      <c r="AS154" s="1"/>
      <c r="AT154" s="1"/>
      <c r="AU154" s="1"/>
      <c r="AV154" s="1"/>
      <c r="AW154" s="1"/>
      <c r="AX154" s="1"/>
      <c r="AY154" s="1"/>
      <c r="AZ154" s="1"/>
      <c r="BA154" s="1"/>
      <c r="BB154" s="1"/>
      <c r="BC154" s="1"/>
      <c r="BD154" s="1"/>
      <c r="BE154" s="1"/>
      <c r="BF154" s="1"/>
      <c r="BG154" s="1"/>
      <c r="BH154" s="1"/>
      <c r="BI154" s="1"/>
      <c r="BJ154" s="1"/>
      <c r="BK154" s="1"/>
      <c r="BL154" s="1"/>
      <c r="BM154" s="1"/>
      <c r="BN154" s="1"/>
      <c r="BO154" s="1"/>
      <c r="BP154" s="1"/>
      <c r="BQ154" s="1"/>
      <c r="BR154" s="1"/>
      <c r="BS154" s="1"/>
      <c r="BT154" s="1"/>
      <c r="BU154" s="1"/>
      <c r="BV154" s="1"/>
      <c r="BW154" s="1"/>
      <c r="BX154" s="1"/>
      <c r="BY154" s="1"/>
      <c r="BZ154" s="1"/>
      <c r="CA154" s="1"/>
      <c r="CB154" s="1"/>
      <c r="CC154" s="1"/>
      <c r="CD154" s="1"/>
      <c r="CE154" s="1"/>
      <c r="CF154" s="1"/>
      <c r="CG154" s="1"/>
      <c r="CH154" s="1"/>
      <c r="CI154" s="1"/>
      <c r="CJ154" s="1"/>
      <c r="CK154" s="1"/>
      <c r="CL154" s="1"/>
      <c r="CM154" s="1"/>
      <c r="CN154" s="1"/>
      <c r="CO154" s="1"/>
      <c r="CP154" s="1"/>
      <c r="CQ154" s="1"/>
      <c r="CR154" s="1"/>
      <c r="CS154" s="1"/>
      <c r="CT154" s="1"/>
      <c r="CU154" s="1"/>
      <c r="CV154" s="1"/>
      <c r="CW154" s="1"/>
      <c r="CX154" s="1"/>
      <c r="CY154" s="1"/>
      <c r="CZ154" s="1"/>
      <c r="DA154" s="1"/>
      <c r="DB154" s="1"/>
      <c r="DC154" s="1"/>
      <c r="DD154" s="1"/>
      <c r="DE154" s="1"/>
      <c r="DF154" s="1"/>
      <c r="DG154" s="1"/>
      <c r="DH154" s="1"/>
      <c r="DI154" s="1"/>
      <c r="DJ154" s="1"/>
      <c r="DK154" s="1"/>
      <c r="DL154" s="1"/>
      <c r="DM154" s="1"/>
      <c r="DN154" s="1"/>
      <c r="DO154" s="1"/>
      <c r="DP154" s="1"/>
      <c r="DQ154" s="1"/>
      <c r="DR154" s="1"/>
      <c r="DS154" s="1"/>
      <c r="DT154" s="1"/>
      <c r="DU154" s="1"/>
      <c r="DV154" s="1"/>
      <c r="DW154" s="1"/>
      <c r="DX154" s="1"/>
      <c r="DY154" s="1"/>
      <c r="DZ154" s="1"/>
      <c r="EA154" s="1"/>
      <c r="EB154" s="1"/>
      <c r="EC154" s="1"/>
      <c r="ED154" s="1"/>
      <c r="EE154" s="1"/>
      <c r="EF154" s="1"/>
      <c r="EG154" s="1"/>
      <c r="EH154" s="1"/>
      <c r="EI154" s="1"/>
      <c r="EJ154" s="1"/>
      <c r="EK154" s="1"/>
      <c r="EL154" s="1"/>
      <c r="EM154" s="1"/>
      <c r="EN154" s="1"/>
      <c r="EO154" s="1"/>
      <c r="EP154" s="1"/>
      <c r="EQ154" s="1"/>
      <c r="ER154" s="1"/>
      <c r="ES154" s="1"/>
      <c r="ET154" s="1"/>
      <c r="WZB154" s="1"/>
      <c r="WZC154" s="1"/>
      <c r="WZD154" s="1"/>
      <c r="WZE154" s="1"/>
      <c r="WZF154" s="1"/>
      <c r="WZG154" s="1"/>
      <c r="WZH154" s="1"/>
      <c r="WZI154" s="1"/>
      <c r="WZJ154" s="1"/>
      <c r="WZK154" s="1"/>
      <c r="WZL154" s="1"/>
      <c r="WZM154" s="1"/>
      <c r="WZN154" s="1"/>
      <c r="WZO154" s="1"/>
      <c r="WZP154" s="1"/>
      <c r="WZQ154" s="1"/>
      <c r="WZR154" s="1"/>
      <c r="WZS154" s="1"/>
      <c r="WZT154" s="1"/>
      <c r="WZU154" s="1"/>
      <c r="WZV154" s="1"/>
      <c r="WZW154" s="1"/>
      <c r="WZX154" s="1"/>
      <c r="WZY154" s="1"/>
      <c r="WZZ154" s="1"/>
      <c r="XAA154" s="1"/>
      <c r="XAB154" s="1"/>
      <c r="XAC154" s="1"/>
      <c r="XAD154" s="1"/>
      <c r="XAE154" s="1"/>
      <c r="XAF154" s="1"/>
      <c r="XAG154" s="1"/>
      <c r="XAH154" s="1"/>
      <c r="XAI154" s="1"/>
      <c r="XAJ154" s="1"/>
      <c r="XAK154" s="1"/>
      <c r="XAL154" s="1"/>
      <c r="XAM154" s="1"/>
      <c r="XAN154" s="1"/>
      <c r="XAO154" s="1"/>
      <c r="XAP154" s="1"/>
      <c r="XAQ154" s="1"/>
      <c r="XAR154" s="1"/>
      <c r="XAS154" s="1"/>
      <c r="XAT154" s="1"/>
      <c r="XAU154" s="1"/>
      <c r="XAV154" s="1"/>
      <c r="XAW154" s="1"/>
      <c r="XAX154" s="1"/>
      <c r="XAY154" s="1"/>
      <c r="XAZ154" s="1"/>
      <c r="XBA154" s="1"/>
      <c r="XBB154" s="1"/>
      <c r="XBC154" s="1"/>
      <c r="XBD154" s="1"/>
      <c r="XBE154" s="1"/>
      <c r="XBF154" s="1"/>
      <c r="XBG154" s="1"/>
      <c r="XBH154" s="1"/>
      <c r="XBI154" s="1"/>
      <c r="XBJ154" s="1"/>
      <c r="XBK154" s="1"/>
      <c r="XBL154" s="1"/>
      <c r="XBM154" s="1"/>
      <c r="XBN154" s="1"/>
      <c r="XBO154" s="1"/>
      <c r="XBP154" s="1"/>
      <c r="XBQ154" s="1"/>
      <c r="XBR154" s="1"/>
      <c r="XBS154" s="1"/>
      <c r="XBT154" s="1"/>
      <c r="XBU154" s="1"/>
      <c r="XBV154" s="1"/>
      <c r="XBW154" s="1"/>
      <c r="XBX154" s="1"/>
      <c r="XBY154" s="1"/>
      <c r="XBZ154" s="1"/>
      <c r="XCA154" s="1"/>
      <c r="XCB154" s="1"/>
      <c r="XCC154" s="1"/>
      <c r="XCD154" s="1"/>
      <c r="XCE154" s="1"/>
      <c r="XCF154" s="1"/>
      <c r="XCG154" s="1"/>
      <c r="XCH154" s="1"/>
      <c r="XCI154" s="1"/>
      <c r="XCJ154" s="1"/>
      <c r="XCK154" s="1"/>
      <c r="XCL154" s="1"/>
      <c r="XCM154" s="1"/>
      <c r="XCN154" s="1"/>
      <c r="XCO154" s="1"/>
      <c r="XCP154" s="1"/>
      <c r="XCQ154" s="1"/>
      <c r="XCR154" s="1"/>
      <c r="XCS154" s="1"/>
      <c r="XCT154" s="1"/>
      <c r="XCU154" s="1"/>
      <c r="XCV154" s="1"/>
      <c r="XCW154" s="1"/>
      <c r="XCX154" s="1"/>
      <c r="XCY154" s="1"/>
      <c r="XCZ154" s="1"/>
      <c r="XDA154" s="1"/>
      <c r="XDB154" s="1"/>
      <c r="XDC154" s="1"/>
      <c r="XDD154" s="1"/>
      <c r="XDE154" s="1"/>
      <c r="XDF154" s="1"/>
      <c r="XDG154" s="1"/>
      <c r="XDH154" s="1"/>
      <c r="XDI154" s="1"/>
      <c r="XDJ154" s="1"/>
      <c r="XDK154" s="1"/>
      <c r="XDL154" s="1"/>
      <c r="XDM154" s="1"/>
      <c r="XDN154" s="1"/>
      <c r="XDO154" s="1"/>
      <c r="XDP154" s="1"/>
      <c r="XDQ154" s="1"/>
      <c r="XDR154" s="1"/>
      <c r="XDS154" s="1"/>
      <c r="XDT154" s="1"/>
      <c r="XDU154" s="1"/>
      <c r="XDV154" s="1"/>
      <c r="XDW154" s="1"/>
      <c r="XDX154" s="1"/>
      <c r="XDY154" s="1"/>
      <c r="XDZ154" s="1"/>
      <c r="XEA154" s="1"/>
      <c r="XEB154" s="1"/>
      <c r="XEC154" s="1"/>
      <c r="XED154" s="1"/>
      <c r="XEE154" s="1"/>
      <c r="XEF154" s="1"/>
      <c r="XEG154" s="1"/>
      <c r="XEH154" s="1"/>
      <c r="XEI154" s="1"/>
      <c r="XEJ154" s="1"/>
      <c r="XEK154" s="1"/>
      <c r="XEL154" s="1"/>
      <c r="XEM154" s="1"/>
      <c r="XEN154" s="1"/>
      <c r="XEO154" s="1"/>
      <c r="XEP154" s="1"/>
      <c r="XEQ154" s="1"/>
      <c r="XER154" s="1"/>
      <c r="XES154" s="1"/>
      <c r="XET154" s="1"/>
      <c r="XEU154" s="1"/>
      <c r="XEV154" s="1"/>
      <c r="XEW154" s="1"/>
      <c r="XEX154" s="1"/>
      <c r="XEY154" s="1"/>
      <c r="XEZ154" s="1"/>
      <c r="XFA154" s="1"/>
      <c r="XFB154" s="1"/>
      <c r="XFC154" s="1"/>
    </row>
    <row r="155" spans="1:150 16226:16383" s="3" customFormat="1" ht="20.25" customHeight="1" x14ac:dyDescent="0.35">
      <c r="A155" s="93">
        <v>4</v>
      </c>
      <c r="B155" s="93"/>
      <c r="C155" s="49" t="s">
        <v>339</v>
      </c>
      <c r="D155" s="49" t="s">
        <v>335</v>
      </c>
      <c r="E155" s="70">
        <f>(74.52)*(10.764)</f>
        <v>802.1332799999999</v>
      </c>
      <c r="F155" s="70">
        <f>(1.22*(2.45+2.93))*(10.764)</f>
        <v>70.650590400000013</v>
      </c>
      <c r="G155" s="77">
        <v>0</v>
      </c>
      <c r="H155" s="77">
        <f t="shared" ref="H155:H159" si="10">E155+F155+(IF(G155&lt;101,G155,IF(G155&lt;201,G155/2,IF(G155&lt;=301,G155/3,G155/4))))</f>
        <v>872.78387039999996</v>
      </c>
      <c r="I155" s="1" t="s">
        <v>375</v>
      </c>
      <c r="J155" s="1"/>
      <c r="K155" s="1"/>
      <c r="L155" s="1"/>
      <c r="M155" s="1"/>
      <c r="N155" s="1"/>
      <c r="O155" s="1"/>
      <c r="P155" s="1"/>
      <c r="Q155" s="1"/>
      <c r="R155" s="1"/>
      <c r="S155" s="1"/>
      <c r="T155" s="22" t="e">
        <f t="shared" ca="1" si="7"/>
        <v>#REF!</v>
      </c>
      <c r="U155" s="22" t="e">
        <f t="shared" ca="1" si="8"/>
        <v>#REF!</v>
      </c>
      <c r="V155" s="22">
        <f t="shared" ca="1" si="9"/>
        <v>504</v>
      </c>
      <c r="W155" s="1"/>
      <c r="X155" s="1"/>
      <c r="Y155" s="1"/>
      <c r="Z155" s="1"/>
      <c r="AA155" s="1"/>
      <c r="AB155" s="1"/>
      <c r="AC155" s="1"/>
      <c r="AD155" s="1"/>
      <c r="AE155" s="1"/>
      <c r="AF155" s="1"/>
      <c r="AG155" s="1"/>
      <c r="AH155" s="1"/>
      <c r="AI155" s="1"/>
      <c r="AJ155" s="1"/>
      <c r="AK155" s="1"/>
      <c r="AL155" s="1"/>
      <c r="AM155" s="1"/>
      <c r="AN155" s="1"/>
      <c r="AO155" s="1"/>
      <c r="AP155" s="1"/>
      <c r="AQ155" s="1"/>
      <c r="AR155" s="1"/>
      <c r="AS155" s="1"/>
      <c r="AT155" s="1"/>
      <c r="AU155" s="1"/>
      <c r="AV155" s="1"/>
      <c r="AW155" s="1"/>
      <c r="AX155" s="1"/>
      <c r="AY155" s="1"/>
      <c r="AZ155" s="1"/>
      <c r="BA155" s="1"/>
      <c r="BB155" s="1"/>
      <c r="BC155" s="1"/>
      <c r="BD155" s="1"/>
      <c r="BE155" s="1"/>
      <c r="BF155" s="1"/>
      <c r="BG155" s="1"/>
      <c r="BH155" s="1"/>
      <c r="BI155" s="1"/>
      <c r="BJ155" s="1"/>
      <c r="BK155" s="1"/>
      <c r="BL155" s="1"/>
      <c r="BM155" s="1"/>
      <c r="BN155" s="1"/>
      <c r="BO155" s="1"/>
      <c r="BP155" s="1"/>
      <c r="BQ155" s="1"/>
      <c r="BR155" s="1"/>
      <c r="BS155" s="1"/>
      <c r="BT155" s="1"/>
      <c r="BU155" s="1"/>
      <c r="BV155" s="1"/>
      <c r="BW155" s="1"/>
      <c r="BX155" s="1"/>
      <c r="BY155" s="1"/>
      <c r="BZ155" s="1"/>
      <c r="CA155" s="1"/>
      <c r="CB155" s="1"/>
      <c r="CC155" s="1"/>
      <c r="CD155" s="1"/>
      <c r="CE155" s="1"/>
      <c r="CF155" s="1"/>
      <c r="CG155" s="1"/>
      <c r="CH155" s="1"/>
      <c r="CI155" s="1"/>
      <c r="CJ155" s="1"/>
      <c r="CK155" s="1"/>
      <c r="CL155" s="1"/>
      <c r="CM155" s="1"/>
      <c r="CN155" s="1"/>
      <c r="CO155" s="1"/>
      <c r="CP155" s="1"/>
      <c r="CQ155" s="1"/>
      <c r="CR155" s="1"/>
      <c r="CS155" s="1"/>
      <c r="CT155" s="1"/>
      <c r="CU155" s="1"/>
      <c r="CV155" s="1"/>
      <c r="CW155" s="1"/>
      <c r="CX155" s="1"/>
      <c r="CY155" s="1"/>
      <c r="CZ155" s="1"/>
      <c r="DA155" s="1"/>
      <c r="DB155" s="1"/>
      <c r="DC155" s="1"/>
      <c r="DD155" s="1"/>
      <c r="DE155" s="1"/>
      <c r="DF155" s="1"/>
      <c r="DG155" s="1"/>
      <c r="DH155" s="1"/>
      <c r="DI155" s="1"/>
      <c r="DJ155" s="1"/>
      <c r="DK155" s="1"/>
      <c r="DL155" s="1"/>
      <c r="DM155" s="1"/>
      <c r="DN155" s="1"/>
      <c r="DO155" s="1"/>
      <c r="DP155" s="1"/>
      <c r="DQ155" s="1"/>
      <c r="DR155" s="1"/>
      <c r="DS155" s="1"/>
      <c r="DT155" s="1"/>
      <c r="DU155" s="1"/>
      <c r="DV155" s="1"/>
      <c r="DW155" s="1"/>
      <c r="DX155" s="1"/>
      <c r="DY155" s="1"/>
      <c r="DZ155" s="1"/>
      <c r="EA155" s="1"/>
      <c r="EB155" s="1"/>
      <c r="EC155" s="1"/>
      <c r="ED155" s="1"/>
      <c r="EE155" s="1"/>
      <c r="EF155" s="1"/>
      <c r="EG155" s="1"/>
      <c r="EH155" s="1"/>
      <c r="EI155" s="1"/>
      <c r="EJ155" s="1"/>
      <c r="EK155" s="1"/>
      <c r="EL155" s="1"/>
      <c r="EM155" s="1"/>
      <c r="EN155" s="1"/>
      <c r="EO155" s="1"/>
      <c r="EP155" s="1"/>
      <c r="EQ155" s="1"/>
      <c r="ER155" s="1"/>
      <c r="ES155" s="1"/>
      <c r="ET155" s="1"/>
      <c r="WZB155" s="1"/>
      <c r="WZC155" s="1"/>
      <c r="WZD155" s="1"/>
      <c r="WZE155" s="1"/>
      <c r="WZF155" s="1"/>
      <c r="WZG155" s="1"/>
      <c r="WZH155" s="1"/>
      <c r="WZI155" s="1"/>
      <c r="WZJ155" s="1"/>
      <c r="WZK155" s="1"/>
      <c r="WZL155" s="1"/>
      <c r="WZM155" s="1"/>
      <c r="WZN155" s="1"/>
      <c r="WZO155" s="1"/>
      <c r="WZP155" s="1"/>
      <c r="WZQ155" s="1"/>
      <c r="WZR155" s="1"/>
      <c r="WZS155" s="1"/>
      <c r="WZT155" s="1"/>
      <c r="WZU155" s="1"/>
      <c r="WZV155" s="1"/>
      <c r="WZW155" s="1"/>
      <c r="WZX155" s="1"/>
      <c r="WZY155" s="1"/>
      <c r="WZZ155" s="1"/>
      <c r="XAA155" s="1"/>
      <c r="XAB155" s="1"/>
      <c r="XAC155" s="1"/>
      <c r="XAD155" s="1"/>
      <c r="XAE155" s="1"/>
      <c r="XAF155" s="1"/>
      <c r="XAG155" s="1"/>
      <c r="XAH155" s="1"/>
      <c r="XAI155" s="1"/>
      <c r="XAJ155" s="1"/>
      <c r="XAK155" s="1"/>
      <c r="XAL155" s="1"/>
      <c r="XAM155" s="1"/>
      <c r="XAN155" s="1"/>
      <c r="XAO155" s="1"/>
      <c r="XAP155" s="1"/>
      <c r="XAQ155" s="1"/>
      <c r="XAR155" s="1"/>
      <c r="XAS155" s="1"/>
      <c r="XAT155" s="1"/>
      <c r="XAU155" s="1"/>
      <c r="XAV155" s="1"/>
      <c r="XAW155" s="1"/>
      <c r="XAX155" s="1"/>
      <c r="XAY155" s="1"/>
      <c r="XAZ155" s="1"/>
      <c r="XBA155" s="1"/>
      <c r="XBB155" s="1"/>
      <c r="XBC155" s="1"/>
      <c r="XBD155" s="1"/>
      <c r="XBE155" s="1"/>
      <c r="XBF155" s="1"/>
      <c r="XBG155" s="1"/>
      <c r="XBH155" s="1"/>
      <c r="XBI155" s="1"/>
      <c r="XBJ155" s="1"/>
      <c r="XBK155" s="1"/>
      <c r="XBL155" s="1"/>
      <c r="XBM155" s="1"/>
      <c r="XBN155" s="1"/>
      <c r="XBO155" s="1"/>
      <c r="XBP155" s="1"/>
      <c r="XBQ155" s="1"/>
      <c r="XBR155" s="1"/>
      <c r="XBS155" s="1"/>
      <c r="XBT155" s="1"/>
      <c r="XBU155" s="1"/>
      <c r="XBV155" s="1"/>
      <c r="XBW155" s="1"/>
      <c r="XBX155" s="1"/>
      <c r="XBY155" s="1"/>
      <c r="XBZ155" s="1"/>
      <c r="XCA155" s="1"/>
      <c r="XCB155" s="1"/>
      <c r="XCC155" s="1"/>
      <c r="XCD155" s="1"/>
      <c r="XCE155" s="1"/>
      <c r="XCF155" s="1"/>
      <c r="XCG155" s="1"/>
      <c r="XCH155" s="1"/>
      <c r="XCI155" s="1"/>
      <c r="XCJ155" s="1"/>
      <c r="XCK155" s="1"/>
      <c r="XCL155" s="1"/>
      <c r="XCM155" s="1"/>
      <c r="XCN155" s="1"/>
      <c r="XCO155" s="1"/>
      <c r="XCP155" s="1"/>
      <c r="XCQ155" s="1"/>
      <c r="XCR155" s="1"/>
      <c r="XCS155" s="1"/>
      <c r="XCT155" s="1"/>
      <c r="XCU155" s="1"/>
      <c r="XCV155" s="1"/>
      <c r="XCW155" s="1"/>
      <c r="XCX155" s="1"/>
      <c r="XCY155" s="1"/>
      <c r="XCZ155" s="1"/>
      <c r="XDA155" s="1"/>
      <c r="XDB155" s="1"/>
      <c r="XDC155" s="1"/>
      <c r="XDD155" s="1"/>
      <c r="XDE155" s="1"/>
      <c r="XDF155" s="1"/>
      <c r="XDG155" s="1"/>
      <c r="XDH155" s="1"/>
      <c r="XDI155" s="1"/>
      <c r="XDJ155" s="1"/>
      <c r="XDK155" s="1"/>
      <c r="XDL155" s="1"/>
      <c r="XDM155" s="1"/>
      <c r="XDN155" s="1"/>
      <c r="XDO155" s="1"/>
      <c r="XDP155" s="1"/>
      <c r="XDQ155" s="1"/>
      <c r="XDR155" s="1"/>
      <c r="XDS155" s="1"/>
      <c r="XDT155" s="1"/>
      <c r="XDU155" s="1"/>
      <c r="XDV155" s="1"/>
      <c r="XDW155" s="1"/>
      <c r="XDX155" s="1"/>
      <c r="XDY155" s="1"/>
      <c r="XDZ155" s="1"/>
      <c r="XEA155" s="1"/>
      <c r="XEB155" s="1"/>
      <c r="XEC155" s="1"/>
      <c r="XED155" s="1"/>
      <c r="XEE155" s="1"/>
      <c r="XEF155" s="1"/>
      <c r="XEG155" s="1"/>
      <c r="XEH155" s="1"/>
      <c r="XEI155" s="1"/>
      <c r="XEJ155" s="1"/>
      <c r="XEK155" s="1"/>
      <c r="XEL155" s="1"/>
      <c r="XEM155" s="1"/>
      <c r="XEN155" s="1"/>
      <c r="XEO155" s="1"/>
      <c r="XEP155" s="1"/>
      <c r="XEQ155" s="1"/>
      <c r="XER155" s="1"/>
      <c r="XES155" s="1"/>
      <c r="XET155" s="1"/>
      <c r="XEU155" s="1"/>
      <c r="XEV155" s="1"/>
      <c r="XEW155" s="1"/>
      <c r="XEX155" s="1"/>
      <c r="XEY155" s="1"/>
      <c r="XEZ155" s="1"/>
      <c r="XFA155" s="1"/>
      <c r="XFB155" s="1"/>
      <c r="XFC155" s="1"/>
    </row>
    <row r="156" spans="1:150 16226:16383" s="3" customFormat="1" ht="20.25" customHeight="1" x14ac:dyDescent="0.35">
      <c r="A156" s="93">
        <v>5</v>
      </c>
      <c r="B156" s="93"/>
      <c r="C156" s="49" t="s">
        <v>339</v>
      </c>
      <c r="D156" s="49" t="s">
        <v>334</v>
      </c>
      <c r="E156" s="70">
        <f>(84.42)*(10.764)</f>
        <v>908.69687999999996</v>
      </c>
      <c r="F156" s="70">
        <f>(1.22*(2.4+3.35))*(10.764)</f>
        <v>75.50945999999999</v>
      </c>
      <c r="G156" s="77">
        <v>0</v>
      </c>
      <c r="H156" s="77">
        <f t="shared" si="10"/>
        <v>984.20633999999995</v>
      </c>
      <c r="I156" s="1" t="s">
        <v>375</v>
      </c>
      <c r="J156" s="1"/>
      <c r="K156" s="1"/>
      <c r="L156" s="1"/>
      <c r="M156" s="1"/>
      <c r="N156" s="1"/>
      <c r="O156" s="1"/>
      <c r="P156" s="1"/>
      <c r="Q156" s="1"/>
      <c r="R156" s="1"/>
      <c r="S156" s="1"/>
      <c r="T156" s="22" t="e">
        <f t="shared" ca="1" si="7"/>
        <v>#REF!</v>
      </c>
      <c r="U156" s="22" t="e">
        <f t="shared" ca="1" si="8"/>
        <v>#REF!</v>
      </c>
      <c r="V156" s="22">
        <f t="shared" ca="1" si="9"/>
        <v>505</v>
      </c>
      <c r="W156" s="1"/>
      <c r="X156" s="1"/>
      <c r="Y156" s="1"/>
      <c r="Z156" s="1"/>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c r="BE156" s="1"/>
      <c r="BF156" s="1"/>
      <c r="BG156" s="1"/>
      <c r="BH156" s="1"/>
      <c r="BI156" s="1"/>
      <c r="BJ156" s="1"/>
      <c r="BK156" s="1"/>
      <c r="BL156" s="1"/>
      <c r="BM156" s="1"/>
      <c r="BN156" s="1"/>
      <c r="BO156" s="1"/>
      <c r="BP156" s="1"/>
      <c r="BQ156" s="1"/>
      <c r="BR156" s="1"/>
      <c r="BS156" s="1"/>
      <c r="BT156" s="1"/>
      <c r="BU156" s="1"/>
      <c r="BV156" s="1"/>
      <c r="BW156" s="1"/>
      <c r="BX156" s="1"/>
      <c r="BY156" s="1"/>
      <c r="BZ156" s="1"/>
      <c r="CA156" s="1"/>
      <c r="CB156" s="1"/>
      <c r="CC156" s="1"/>
      <c r="CD156" s="1"/>
      <c r="CE156" s="1"/>
      <c r="CF156" s="1"/>
      <c r="CG156" s="1"/>
      <c r="CH156" s="1"/>
      <c r="CI156" s="1"/>
      <c r="CJ156" s="1"/>
      <c r="CK156" s="1"/>
      <c r="CL156" s="1"/>
      <c r="CM156" s="1"/>
      <c r="CN156" s="1"/>
      <c r="CO156" s="1"/>
      <c r="CP156" s="1"/>
      <c r="CQ156" s="1"/>
      <c r="CR156" s="1"/>
      <c r="CS156" s="1"/>
      <c r="CT156" s="1"/>
      <c r="CU156" s="1"/>
      <c r="CV156" s="1"/>
      <c r="CW156" s="1"/>
      <c r="CX156" s="1"/>
      <c r="CY156" s="1"/>
      <c r="CZ156" s="1"/>
      <c r="DA156" s="1"/>
      <c r="DB156" s="1"/>
      <c r="DC156" s="1"/>
      <c r="DD156" s="1"/>
      <c r="DE156" s="1"/>
      <c r="DF156" s="1"/>
      <c r="DG156" s="1"/>
      <c r="DH156" s="1"/>
      <c r="DI156" s="1"/>
      <c r="DJ156" s="1"/>
      <c r="DK156" s="1"/>
      <c r="DL156" s="1"/>
      <c r="DM156" s="1"/>
      <c r="DN156" s="1"/>
      <c r="DO156" s="1"/>
      <c r="DP156" s="1"/>
      <c r="DQ156" s="1"/>
      <c r="DR156" s="1"/>
      <c r="DS156" s="1"/>
      <c r="DT156" s="1"/>
      <c r="DU156" s="1"/>
      <c r="DV156" s="1"/>
      <c r="DW156" s="1"/>
      <c r="DX156" s="1"/>
      <c r="DY156" s="1"/>
      <c r="DZ156" s="1"/>
      <c r="EA156" s="1"/>
      <c r="EB156" s="1"/>
      <c r="EC156" s="1"/>
      <c r="ED156" s="1"/>
      <c r="EE156" s="1"/>
      <c r="EF156" s="1"/>
      <c r="EG156" s="1"/>
      <c r="EH156" s="1"/>
      <c r="EI156" s="1"/>
      <c r="EJ156" s="1"/>
      <c r="EK156" s="1"/>
      <c r="EL156" s="1"/>
      <c r="EM156" s="1"/>
      <c r="EN156" s="1"/>
      <c r="EO156" s="1"/>
      <c r="EP156" s="1"/>
      <c r="EQ156" s="1"/>
      <c r="ER156" s="1"/>
      <c r="ES156" s="1"/>
      <c r="ET156" s="1"/>
      <c r="WZB156" s="1"/>
      <c r="WZC156" s="1"/>
      <c r="WZD156" s="1"/>
      <c r="WZE156" s="1"/>
      <c r="WZF156" s="1"/>
      <c r="WZG156" s="1"/>
      <c r="WZH156" s="1"/>
      <c r="WZI156" s="1"/>
      <c r="WZJ156" s="1"/>
      <c r="WZK156" s="1"/>
      <c r="WZL156" s="1"/>
      <c r="WZM156" s="1"/>
      <c r="WZN156" s="1"/>
      <c r="WZO156" s="1"/>
      <c r="WZP156" s="1"/>
      <c r="WZQ156" s="1"/>
      <c r="WZR156" s="1"/>
      <c r="WZS156" s="1"/>
      <c r="WZT156" s="1"/>
      <c r="WZU156" s="1"/>
      <c r="WZV156" s="1"/>
      <c r="WZW156" s="1"/>
      <c r="WZX156" s="1"/>
      <c r="WZY156" s="1"/>
      <c r="WZZ156" s="1"/>
      <c r="XAA156" s="1"/>
      <c r="XAB156" s="1"/>
      <c r="XAC156" s="1"/>
      <c r="XAD156" s="1"/>
      <c r="XAE156" s="1"/>
      <c r="XAF156" s="1"/>
      <c r="XAG156" s="1"/>
      <c r="XAH156" s="1"/>
      <c r="XAI156" s="1"/>
      <c r="XAJ156" s="1"/>
      <c r="XAK156" s="1"/>
      <c r="XAL156" s="1"/>
      <c r="XAM156" s="1"/>
      <c r="XAN156" s="1"/>
      <c r="XAO156" s="1"/>
      <c r="XAP156" s="1"/>
      <c r="XAQ156" s="1"/>
      <c r="XAR156" s="1"/>
      <c r="XAS156" s="1"/>
      <c r="XAT156" s="1"/>
      <c r="XAU156" s="1"/>
      <c r="XAV156" s="1"/>
      <c r="XAW156" s="1"/>
      <c r="XAX156" s="1"/>
      <c r="XAY156" s="1"/>
      <c r="XAZ156" s="1"/>
      <c r="XBA156" s="1"/>
      <c r="XBB156" s="1"/>
      <c r="XBC156" s="1"/>
      <c r="XBD156" s="1"/>
      <c r="XBE156" s="1"/>
      <c r="XBF156" s="1"/>
      <c r="XBG156" s="1"/>
      <c r="XBH156" s="1"/>
      <c r="XBI156" s="1"/>
      <c r="XBJ156" s="1"/>
      <c r="XBK156" s="1"/>
      <c r="XBL156" s="1"/>
      <c r="XBM156" s="1"/>
      <c r="XBN156" s="1"/>
      <c r="XBO156" s="1"/>
      <c r="XBP156" s="1"/>
      <c r="XBQ156" s="1"/>
      <c r="XBR156" s="1"/>
      <c r="XBS156" s="1"/>
      <c r="XBT156" s="1"/>
      <c r="XBU156" s="1"/>
      <c r="XBV156" s="1"/>
      <c r="XBW156" s="1"/>
      <c r="XBX156" s="1"/>
      <c r="XBY156" s="1"/>
      <c r="XBZ156" s="1"/>
      <c r="XCA156" s="1"/>
      <c r="XCB156" s="1"/>
      <c r="XCC156" s="1"/>
      <c r="XCD156" s="1"/>
      <c r="XCE156" s="1"/>
      <c r="XCF156" s="1"/>
      <c r="XCG156" s="1"/>
      <c r="XCH156" s="1"/>
      <c r="XCI156" s="1"/>
      <c r="XCJ156" s="1"/>
      <c r="XCK156" s="1"/>
      <c r="XCL156" s="1"/>
      <c r="XCM156" s="1"/>
      <c r="XCN156" s="1"/>
      <c r="XCO156" s="1"/>
      <c r="XCP156" s="1"/>
      <c r="XCQ156" s="1"/>
      <c r="XCR156" s="1"/>
      <c r="XCS156" s="1"/>
      <c r="XCT156" s="1"/>
      <c r="XCU156" s="1"/>
      <c r="XCV156" s="1"/>
      <c r="XCW156" s="1"/>
      <c r="XCX156" s="1"/>
      <c r="XCY156" s="1"/>
      <c r="XCZ156" s="1"/>
      <c r="XDA156" s="1"/>
      <c r="XDB156" s="1"/>
      <c r="XDC156" s="1"/>
      <c r="XDD156" s="1"/>
      <c r="XDE156" s="1"/>
      <c r="XDF156" s="1"/>
      <c r="XDG156" s="1"/>
      <c r="XDH156" s="1"/>
      <c r="XDI156" s="1"/>
      <c r="XDJ156" s="1"/>
      <c r="XDK156" s="1"/>
      <c r="XDL156" s="1"/>
      <c r="XDM156" s="1"/>
      <c r="XDN156" s="1"/>
      <c r="XDO156" s="1"/>
      <c r="XDP156" s="1"/>
      <c r="XDQ156" s="1"/>
      <c r="XDR156" s="1"/>
      <c r="XDS156" s="1"/>
      <c r="XDT156" s="1"/>
      <c r="XDU156" s="1"/>
      <c r="XDV156" s="1"/>
      <c r="XDW156" s="1"/>
      <c r="XDX156" s="1"/>
      <c r="XDY156" s="1"/>
      <c r="XDZ156" s="1"/>
      <c r="XEA156" s="1"/>
      <c r="XEB156" s="1"/>
      <c r="XEC156" s="1"/>
      <c r="XED156" s="1"/>
      <c r="XEE156" s="1"/>
      <c r="XEF156" s="1"/>
      <c r="XEG156" s="1"/>
      <c r="XEH156" s="1"/>
      <c r="XEI156" s="1"/>
      <c r="XEJ156" s="1"/>
      <c r="XEK156" s="1"/>
      <c r="XEL156" s="1"/>
      <c r="XEM156" s="1"/>
      <c r="XEN156" s="1"/>
      <c r="XEO156" s="1"/>
      <c r="XEP156" s="1"/>
      <c r="XEQ156" s="1"/>
      <c r="XER156" s="1"/>
      <c r="XES156" s="1"/>
      <c r="XET156" s="1"/>
      <c r="XEU156" s="1"/>
      <c r="XEV156" s="1"/>
      <c r="XEW156" s="1"/>
      <c r="XEX156" s="1"/>
      <c r="XEY156" s="1"/>
      <c r="XEZ156" s="1"/>
      <c r="XFA156" s="1"/>
      <c r="XFB156" s="1"/>
      <c r="XFC156" s="1"/>
    </row>
    <row r="157" spans="1:150 16226:16383" s="3" customFormat="1" ht="20.25" customHeight="1" x14ac:dyDescent="0.35">
      <c r="A157" s="93">
        <v>6</v>
      </c>
      <c r="B157" s="93"/>
      <c r="C157" s="49" t="s">
        <v>339</v>
      </c>
      <c r="D157" s="49" t="s">
        <v>335</v>
      </c>
      <c r="E157" s="70">
        <f>(74.52)*(10.764)</f>
        <v>802.1332799999999</v>
      </c>
      <c r="F157" s="70">
        <f>(1.22*(2.93+2.45))*(10.764)</f>
        <v>70.650590400000013</v>
      </c>
      <c r="G157" s="77">
        <v>0</v>
      </c>
      <c r="H157" s="77">
        <f t="shared" si="10"/>
        <v>872.78387039999996</v>
      </c>
      <c r="I157" s="1" t="s">
        <v>375</v>
      </c>
      <c r="J157" s="1"/>
      <c r="K157" s="1"/>
      <c r="L157" s="1"/>
      <c r="M157" s="1"/>
      <c r="N157" s="1"/>
      <c r="O157" s="1"/>
      <c r="P157" s="1"/>
      <c r="Q157" s="1"/>
      <c r="R157" s="1"/>
      <c r="S157" s="1"/>
      <c r="T157" s="22" t="e">
        <f t="shared" ca="1" si="7"/>
        <v>#REF!</v>
      </c>
      <c r="U157" s="22" t="e">
        <f t="shared" ca="1" si="8"/>
        <v>#REF!</v>
      </c>
      <c r="V157" s="22">
        <f t="shared" ca="1" si="9"/>
        <v>506</v>
      </c>
      <c r="W157" s="1"/>
      <c r="X157" s="1"/>
      <c r="Y157" s="1"/>
      <c r="Z157" s="1"/>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c r="BE157" s="1"/>
      <c r="BF157" s="1"/>
      <c r="BG157" s="1"/>
      <c r="BH157" s="1"/>
      <c r="BI157" s="1"/>
      <c r="BJ157" s="1"/>
      <c r="BK157" s="1"/>
      <c r="BL157" s="1"/>
      <c r="BM157" s="1"/>
      <c r="BN157" s="1"/>
      <c r="BO157" s="1"/>
      <c r="BP157" s="1"/>
      <c r="BQ157" s="1"/>
      <c r="BR157" s="1"/>
      <c r="BS157" s="1"/>
      <c r="BT157" s="1"/>
      <c r="BU157" s="1"/>
      <c r="BV157" s="1"/>
      <c r="BW157" s="1"/>
      <c r="BX157" s="1"/>
      <c r="BY157" s="1"/>
      <c r="BZ157" s="1"/>
      <c r="CA157" s="1"/>
      <c r="CB157" s="1"/>
      <c r="CC157" s="1"/>
      <c r="CD157" s="1"/>
      <c r="CE157" s="1"/>
      <c r="CF157" s="1"/>
      <c r="CG157" s="1"/>
      <c r="CH157" s="1"/>
      <c r="CI157" s="1"/>
      <c r="CJ157" s="1"/>
      <c r="CK157" s="1"/>
      <c r="CL157" s="1"/>
      <c r="CM157" s="1"/>
      <c r="CN157" s="1"/>
      <c r="CO157" s="1"/>
      <c r="CP157" s="1"/>
      <c r="CQ157" s="1"/>
      <c r="CR157" s="1"/>
      <c r="CS157" s="1"/>
      <c r="CT157" s="1"/>
      <c r="CU157" s="1"/>
      <c r="CV157" s="1"/>
      <c r="CW157" s="1"/>
      <c r="CX157" s="1"/>
      <c r="CY157" s="1"/>
      <c r="CZ157" s="1"/>
      <c r="DA157" s="1"/>
      <c r="DB157" s="1"/>
      <c r="DC157" s="1"/>
      <c r="DD157" s="1"/>
      <c r="DE157" s="1"/>
      <c r="DF157" s="1"/>
      <c r="DG157" s="1"/>
      <c r="DH157" s="1"/>
      <c r="DI157" s="1"/>
      <c r="DJ157" s="1"/>
      <c r="DK157" s="1"/>
      <c r="DL157" s="1"/>
      <c r="DM157" s="1"/>
      <c r="DN157" s="1"/>
      <c r="DO157" s="1"/>
      <c r="DP157" s="1"/>
      <c r="DQ157" s="1"/>
      <c r="DR157" s="1"/>
      <c r="DS157" s="1"/>
      <c r="DT157" s="1"/>
      <c r="DU157" s="1"/>
      <c r="DV157" s="1"/>
      <c r="DW157" s="1"/>
      <c r="DX157" s="1"/>
      <c r="DY157" s="1"/>
      <c r="DZ157" s="1"/>
      <c r="EA157" s="1"/>
      <c r="EB157" s="1"/>
      <c r="EC157" s="1"/>
      <c r="ED157" s="1"/>
      <c r="EE157" s="1"/>
      <c r="EF157" s="1"/>
      <c r="EG157" s="1"/>
      <c r="EH157" s="1"/>
      <c r="EI157" s="1"/>
      <c r="EJ157" s="1"/>
      <c r="EK157" s="1"/>
      <c r="EL157" s="1"/>
      <c r="EM157" s="1"/>
      <c r="EN157" s="1"/>
      <c r="EO157" s="1"/>
      <c r="EP157" s="1"/>
      <c r="EQ157" s="1"/>
      <c r="ER157" s="1"/>
      <c r="ES157" s="1"/>
      <c r="ET157" s="1"/>
      <c r="WZB157" s="1"/>
      <c r="WZC157" s="1"/>
      <c r="WZD157" s="1"/>
      <c r="WZE157" s="1"/>
      <c r="WZF157" s="1"/>
      <c r="WZG157" s="1"/>
      <c r="WZH157" s="1"/>
      <c r="WZI157" s="1"/>
      <c r="WZJ157" s="1"/>
      <c r="WZK157" s="1"/>
      <c r="WZL157" s="1"/>
      <c r="WZM157" s="1"/>
      <c r="WZN157" s="1"/>
      <c r="WZO157" s="1"/>
      <c r="WZP157" s="1"/>
      <c r="WZQ157" s="1"/>
      <c r="WZR157" s="1"/>
      <c r="WZS157" s="1"/>
      <c r="WZT157" s="1"/>
      <c r="WZU157" s="1"/>
      <c r="WZV157" s="1"/>
      <c r="WZW157" s="1"/>
      <c r="WZX157" s="1"/>
      <c r="WZY157" s="1"/>
      <c r="WZZ157" s="1"/>
      <c r="XAA157" s="1"/>
      <c r="XAB157" s="1"/>
      <c r="XAC157" s="1"/>
      <c r="XAD157" s="1"/>
      <c r="XAE157" s="1"/>
      <c r="XAF157" s="1"/>
      <c r="XAG157" s="1"/>
      <c r="XAH157" s="1"/>
      <c r="XAI157" s="1"/>
      <c r="XAJ157" s="1"/>
      <c r="XAK157" s="1"/>
      <c r="XAL157" s="1"/>
      <c r="XAM157" s="1"/>
      <c r="XAN157" s="1"/>
      <c r="XAO157" s="1"/>
      <c r="XAP157" s="1"/>
      <c r="XAQ157" s="1"/>
      <c r="XAR157" s="1"/>
      <c r="XAS157" s="1"/>
      <c r="XAT157" s="1"/>
      <c r="XAU157" s="1"/>
      <c r="XAV157" s="1"/>
      <c r="XAW157" s="1"/>
      <c r="XAX157" s="1"/>
      <c r="XAY157" s="1"/>
      <c r="XAZ157" s="1"/>
      <c r="XBA157" s="1"/>
      <c r="XBB157" s="1"/>
      <c r="XBC157" s="1"/>
      <c r="XBD157" s="1"/>
      <c r="XBE157" s="1"/>
      <c r="XBF157" s="1"/>
      <c r="XBG157" s="1"/>
      <c r="XBH157" s="1"/>
      <c r="XBI157" s="1"/>
      <c r="XBJ157" s="1"/>
      <c r="XBK157" s="1"/>
      <c r="XBL157" s="1"/>
      <c r="XBM157" s="1"/>
      <c r="XBN157" s="1"/>
      <c r="XBO157" s="1"/>
      <c r="XBP157" s="1"/>
      <c r="XBQ157" s="1"/>
      <c r="XBR157" s="1"/>
      <c r="XBS157" s="1"/>
      <c r="XBT157" s="1"/>
      <c r="XBU157" s="1"/>
      <c r="XBV157" s="1"/>
      <c r="XBW157" s="1"/>
      <c r="XBX157" s="1"/>
      <c r="XBY157" s="1"/>
      <c r="XBZ157" s="1"/>
      <c r="XCA157" s="1"/>
      <c r="XCB157" s="1"/>
      <c r="XCC157" s="1"/>
      <c r="XCD157" s="1"/>
      <c r="XCE157" s="1"/>
      <c r="XCF157" s="1"/>
      <c r="XCG157" s="1"/>
      <c r="XCH157" s="1"/>
      <c r="XCI157" s="1"/>
      <c r="XCJ157" s="1"/>
      <c r="XCK157" s="1"/>
      <c r="XCL157" s="1"/>
      <c r="XCM157" s="1"/>
      <c r="XCN157" s="1"/>
      <c r="XCO157" s="1"/>
      <c r="XCP157" s="1"/>
      <c r="XCQ157" s="1"/>
      <c r="XCR157" s="1"/>
      <c r="XCS157" s="1"/>
      <c r="XCT157" s="1"/>
      <c r="XCU157" s="1"/>
      <c r="XCV157" s="1"/>
      <c r="XCW157" s="1"/>
      <c r="XCX157" s="1"/>
      <c r="XCY157" s="1"/>
      <c r="XCZ157" s="1"/>
      <c r="XDA157" s="1"/>
      <c r="XDB157" s="1"/>
      <c r="XDC157" s="1"/>
      <c r="XDD157" s="1"/>
      <c r="XDE157" s="1"/>
      <c r="XDF157" s="1"/>
      <c r="XDG157" s="1"/>
      <c r="XDH157" s="1"/>
      <c r="XDI157" s="1"/>
      <c r="XDJ157" s="1"/>
      <c r="XDK157" s="1"/>
      <c r="XDL157" s="1"/>
      <c r="XDM157" s="1"/>
      <c r="XDN157" s="1"/>
      <c r="XDO157" s="1"/>
      <c r="XDP157" s="1"/>
      <c r="XDQ157" s="1"/>
      <c r="XDR157" s="1"/>
      <c r="XDS157" s="1"/>
      <c r="XDT157" s="1"/>
      <c r="XDU157" s="1"/>
      <c r="XDV157" s="1"/>
      <c r="XDW157" s="1"/>
      <c r="XDX157" s="1"/>
      <c r="XDY157" s="1"/>
      <c r="XDZ157" s="1"/>
      <c r="XEA157" s="1"/>
      <c r="XEB157" s="1"/>
      <c r="XEC157" s="1"/>
      <c r="XED157" s="1"/>
      <c r="XEE157" s="1"/>
      <c r="XEF157" s="1"/>
      <c r="XEG157" s="1"/>
      <c r="XEH157" s="1"/>
      <c r="XEI157" s="1"/>
      <c r="XEJ157" s="1"/>
      <c r="XEK157" s="1"/>
      <c r="XEL157" s="1"/>
      <c r="XEM157" s="1"/>
      <c r="XEN157" s="1"/>
      <c r="XEO157" s="1"/>
      <c r="XEP157" s="1"/>
      <c r="XEQ157" s="1"/>
      <c r="XER157" s="1"/>
      <c r="XES157" s="1"/>
      <c r="XET157" s="1"/>
      <c r="XEU157" s="1"/>
      <c r="XEV157" s="1"/>
      <c r="XEW157" s="1"/>
      <c r="XEX157" s="1"/>
      <c r="XEY157" s="1"/>
      <c r="XEZ157" s="1"/>
      <c r="XFA157" s="1"/>
      <c r="XFB157" s="1"/>
      <c r="XFC157" s="1"/>
    </row>
    <row r="158" spans="1:150 16226:16383" s="3" customFormat="1" ht="20.25" customHeight="1" x14ac:dyDescent="0.35">
      <c r="A158" s="93">
        <v>7</v>
      </c>
      <c r="B158" s="93"/>
      <c r="C158" s="49" t="s">
        <v>339</v>
      </c>
      <c r="D158" s="49" t="s">
        <v>334</v>
      </c>
      <c r="E158" s="70">
        <f>(84.09)*(10.764)</f>
        <v>905.14476000000002</v>
      </c>
      <c r="F158" s="70">
        <f>(1.22*(2.4+3.35))*(10.764)</f>
        <v>75.50945999999999</v>
      </c>
      <c r="G158" s="77">
        <v>0</v>
      </c>
      <c r="H158" s="77">
        <f t="shared" si="10"/>
        <v>980.65422000000001</v>
      </c>
      <c r="I158" s="1" t="s">
        <v>375</v>
      </c>
      <c r="J158" s="1"/>
      <c r="K158" s="1"/>
      <c r="L158" s="1"/>
      <c r="M158" s="1"/>
      <c r="N158" s="1"/>
      <c r="O158" s="1"/>
      <c r="P158" s="1"/>
      <c r="Q158" s="1"/>
      <c r="R158" s="1"/>
      <c r="S158" s="1"/>
      <c r="T158" s="22" t="e">
        <f t="shared" ca="1" si="7"/>
        <v>#REF!</v>
      </c>
      <c r="U158" s="22" t="e">
        <f t="shared" ca="1" si="8"/>
        <v>#REF!</v>
      </c>
      <c r="V158" s="22">
        <f t="shared" ca="1" si="9"/>
        <v>507</v>
      </c>
      <c r="W158" s="1"/>
      <c r="X158" s="1"/>
      <c r="Y158" s="1"/>
      <c r="Z158" s="1"/>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c r="BE158" s="1"/>
      <c r="BF158" s="1"/>
      <c r="BG158" s="1"/>
      <c r="BH158" s="1"/>
      <c r="BI158" s="1"/>
      <c r="BJ158" s="1"/>
      <c r="BK158" s="1"/>
      <c r="BL158" s="1"/>
      <c r="BM158" s="1"/>
      <c r="BN158" s="1"/>
      <c r="BO158" s="1"/>
      <c r="BP158" s="1"/>
      <c r="BQ158" s="1"/>
      <c r="BR158" s="1"/>
      <c r="BS158" s="1"/>
      <c r="BT158" s="1"/>
      <c r="BU158" s="1"/>
      <c r="BV158" s="1"/>
      <c r="BW158" s="1"/>
      <c r="BX158" s="1"/>
      <c r="BY158" s="1"/>
      <c r="BZ158" s="1"/>
      <c r="CA158" s="1"/>
      <c r="CB158" s="1"/>
      <c r="CC158" s="1"/>
      <c r="CD158" s="1"/>
      <c r="CE158" s="1"/>
      <c r="CF158" s="1"/>
      <c r="CG158" s="1"/>
      <c r="CH158" s="1"/>
      <c r="CI158" s="1"/>
      <c r="CJ158" s="1"/>
      <c r="CK158" s="1"/>
      <c r="CL158" s="1"/>
      <c r="CM158" s="1"/>
      <c r="CN158" s="1"/>
      <c r="CO158" s="1"/>
      <c r="CP158" s="1"/>
      <c r="CQ158" s="1"/>
      <c r="CR158" s="1"/>
      <c r="CS158" s="1"/>
      <c r="CT158" s="1"/>
      <c r="CU158" s="1"/>
      <c r="CV158" s="1"/>
      <c r="CW158" s="1"/>
      <c r="CX158" s="1"/>
      <c r="CY158" s="1"/>
      <c r="CZ158" s="1"/>
      <c r="DA158" s="1"/>
      <c r="DB158" s="1"/>
      <c r="DC158" s="1"/>
      <c r="DD158" s="1"/>
      <c r="DE158" s="1"/>
      <c r="DF158" s="1"/>
      <c r="DG158" s="1"/>
      <c r="DH158" s="1"/>
      <c r="DI158" s="1"/>
      <c r="DJ158" s="1"/>
      <c r="DK158" s="1"/>
      <c r="DL158" s="1"/>
      <c r="DM158" s="1"/>
      <c r="DN158" s="1"/>
      <c r="DO158" s="1"/>
      <c r="DP158" s="1"/>
      <c r="DQ158" s="1"/>
      <c r="DR158" s="1"/>
      <c r="DS158" s="1"/>
      <c r="DT158" s="1"/>
      <c r="DU158" s="1"/>
      <c r="DV158" s="1"/>
      <c r="DW158" s="1"/>
      <c r="DX158" s="1"/>
      <c r="DY158" s="1"/>
      <c r="DZ158" s="1"/>
      <c r="EA158" s="1"/>
      <c r="EB158" s="1"/>
      <c r="EC158" s="1"/>
      <c r="ED158" s="1"/>
      <c r="EE158" s="1"/>
      <c r="EF158" s="1"/>
      <c r="EG158" s="1"/>
      <c r="EH158" s="1"/>
      <c r="EI158" s="1"/>
      <c r="EJ158" s="1"/>
      <c r="EK158" s="1"/>
      <c r="EL158" s="1"/>
      <c r="EM158" s="1"/>
      <c r="EN158" s="1"/>
      <c r="EO158" s="1"/>
      <c r="EP158" s="1"/>
      <c r="EQ158" s="1"/>
      <c r="ER158" s="1"/>
      <c r="ES158" s="1"/>
      <c r="ET158" s="1"/>
      <c r="WZB158" s="1"/>
      <c r="WZC158" s="1"/>
      <c r="WZD158" s="1"/>
      <c r="WZE158" s="1"/>
      <c r="WZF158" s="1"/>
      <c r="WZG158" s="1"/>
      <c r="WZH158" s="1"/>
      <c r="WZI158" s="1"/>
      <c r="WZJ158" s="1"/>
      <c r="WZK158" s="1"/>
      <c r="WZL158" s="1"/>
      <c r="WZM158" s="1"/>
      <c r="WZN158" s="1"/>
      <c r="WZO158" s="1"/>
      <c r="WZP158" s="1"/>
      <c r="WZQ158" s="1"/>
      <c r="WZR158" s="1"/>
      <c r="WZS158" s="1"/>
      <c r="WZT158" s="1"/>
      <c r="WZU158" s="1"/>
      <c r="WZV158" s="1"/>
      <c r="WZW158" s="1"/>
      <c r="WZX158" s="1"/>
      <c r="WZY158" s="1"/>
      <c r="WZZ158" s="1"/>
      <c r="XAA158" s="1"/>
      <c r="XAB158" s="1"/>
      <c r="XAC158" s="1"/>
      <c r="XAD158" s="1"/>
      <c r="XAE158" s="1"/>
      <c r="XAF158" s="1"/>
      <c r="XAG158" s="1"/>
      <c r="XAH158" s="1"/>
      <c r="XAI158" s="1"/>
      <c r="XAJ158" s="1"/>
      <c r="XAK158" s="1"/>
      <c r="XAL158" s="1"/>
      <c r="XAM158" s="1"/>
      <c r="XAN158" s="1"/>
      <c r="XAO158" s="1"/>
      <c r="XAP158" s="1"/>
      <c r="XAQ158" s="1"/>
      <c r="XAR158" s="1"/>
      <c r="XAS158" s="1"/>
      <c r="XAT158" s="1"/>
      <c r="XAU158" s="1"/>
      <c r="XAV158" s="1"/>
      <c r="XAW158" s="1"/>
      <c r="XAX158" s="1"/>
      <c r="XAY158" s="1"/>
      <c r="XAZ158" s="1"/>
      <c r="XBA158" s="1"/>
      <c r="XBB158" s="1"/>
      <c r="XBC158" s="1"/>
      <c r="XBD158" s="1"/>
      <c r="XBE158" s="1"/>
      <c r="XBF158" s="1"/>
      <c r="XBG158" s="1"/>
      <c r="XBH158" s="1"/>
      <c r="XBI158" s="1"/>
      <c r="XBJ158" s="1"/>
      <c r="XBK158" s="1"/>
      <c r="XBL158" s="1"/>
      <c r="XBM158" s="1"/>
      <c r="XBN158" s="1"/>
      <c r="XBO158" s="1"/>
      <c r="XBP158" s="1"/>
      <c r="XBQ158" s="1"/>
      <c r="XBR158" s="1"/>
      <c r="XBS158" s="1"/>
      <c r="XBT158" s="1"/>
      <c r="XBU158" s="1"/>
      <c r="XBV158" s="1"/>
      <c r="XBW158" s="1"/>
      <c r="XBX158" s="1"/>
      <c r="XBY158" s="1"/>
      <c r="XBZ158" s="1"/>
      <c r="XCA158" s="1"/>
      <c r="XCB158" s="1"/>
      <c r="XCC158" s="1"/>
      <c r="XCD158" s="1"/>
      <c r="XCE158" s="1"/>
      <c r="XCF158" s="1"/>
      <c r="XCG158" s="1"/>
      <c r="XCH158" s="1"/>
      <c r="XCI158" s="1"/>
      <c r="XCJ158" s="1"/>
      <c r="XCK158" s="1"/>
      <c r="XCL158" s="1"/>
      <c r="XCM158" s="1"/>
      <c r="XCN158" s="1"/>
      <c r="XCO158" s="1"/>
      <c r="XCP158" s="1"/>
      <c r="XCQ158" s="1"/>
      <c r="XCR158" s="1"/>
      <c r="XCS158" s="1"/>
      <c r="XCT158" s="1"/>
      <c r="XCU158" s="1"/>
      <c r="XCV158" s="1"/>
      <c r="XCW158" s="1"/>
      <c r="XCX158" s="1"/>
      <c r="XCY158" s="1"/>
      <c r="XCZ158" s="1"/>
      <c r="XDA158" s="1"/>
      <c r="XDB158" s="1"/>
      <c r="XDC158" s="1"/>
      <c r="XDD158" s="1"/>
      <c r="XDE158" s="1"/>
      <c r="XDF158" s="1"/>
      <c r="XDG158" s="1"/>
      <c r="XDH158" s="1"/>
      <c r="XDI158" s="1"/>
      <c r="XDJ158" s="1"/>
      <c r="XDK158" s="1"/>
      <c r="XDL158" s="1"/>
      <c r="XDM158" s="1"/>
      <c r="XDN158" s="1"/>
      <c r="XDO158" s="1"/>
      <c r="XDP158" s="1"/>
      <c r="XDQ158" s="1"/>
      <c r="XDR158" s="1"/>
      <c r="XDS158" s="1"/>
      <c r="XDT158" s="1"/>
      <c r="XDU158" s="1"/>
      <c r="XDV158" s="1"/>
      <c r="XDW158" s="1"/>
      <c r="XDX158" s="1"/>
      <c r="XDY158" s="1"/>
      <c r="XDZ158" s="1"/>
      <c r="XEA158" s="1"/>
      <c r="XEB158" s="1"/>
      <c r="XEC158" s="1"/>
      <c r="XED158" s="1"/>
      <c r="XEE158" s="1"/>
      <c r="XEF158" s="1"/>
      <c r="XEG158" s="1"/>
      <c r="XEH158" s="1"/>
      <c r="XEI158" s="1"/>
      <c r="XEJ158" s="1"/>
      <c r="XEK158" s="1"/>
      <c r="XEL158" s="1"/>
      <c r="XEM158" s="1"/>
      <c r="XEN158" s="1"/>
      <c r="XEO158" s="1"/>
      <c r="XEP158" s="1"/>
      <c r="XEQ158" s="1"/>
      <c r="XER158" s="1"/>
      <c r="XES158" s="1"/>
      <c r="XET158" s="1"/>
      <c r="XEU158" s="1"/>
      <c r="XEV158" s="1"/>
      <c r="XEW158" s="1"/>
      <c r="XEX158" s="1"/>
      <c r="XEY158" s="1"/>
      <c r="XEZ158" s="1"/>
      <c r="XFA158" s="1"/>
      <c r="XFB158" s="1"/>
      <c r="XFC158" s="1"/>
    </row>
    <row r="159" spans="1:150 16226:16383" s="3" customFormat="1" ht="20.25" customHeight="1" x14ac:dyDescent="0.35">
      <c r="A159" s="93">
        <v>8</v>
      </c>
      <c r="B159" s="93"/>
      <c r="C159" s="49" t="s">
        <v>339</v>
      </c>
      <c r="D159" s="49" t="s">
        <v>335</v>
      </c>
      <c r="E159" s="70">
        <f>(74.52)*(10.764)</f>
        <v>802.1332799999999</v>
      </c>
      <c r="F159" s="70">
        <f>(1.22*(2.93+2.45))*(10.764)</f>
        <v>70.650590400000013</v>
      </c>
      <c r="G159" s="77">
        <v>0</v>
      </c>
      <c r="H159" s="77">
        <f t="shared" si="10"/>
        <v>872.78387039999996</v>
      </c>
      <c r="I159" s="1" t="s">
        <v>375</v>
      </c>
      <c r="J159" s="1"/>
      <c r="K159" s="1"/>
      <c r="L159" s="1"/>
      <c r="M159" s="1"/>
      <c r="N159" s="1"/>
      <c r="O159" s="1"/>
      <c r="P159" s="1"/>
      <c r="Q159" s="1"/>
      <c r="R159" s="1"/>
      <c r="S159" s="1"/>
      <c r="T159" s="22" t="e">
        <f t="shared" ca="1" si="7"/>
        <v>#REF!</v>
      </c>
      <c r="U159" s="22" t="e">
        <f t="shared" ca="1" si="8"/>
        <v>#REF!</v>
      </c>
      <c r="V159" s="22">
        <f t="shared" ca="1" si="9"/>
        <v>508</v>
      </c>
      <c r="W159" s="1"/>
      <c r="X159" s="1"/>
      <c r="Y159" s="1"/>
      <c r="Z159" s="1"/>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c r="BE159" s="1"/>
      <c r="BF159" s="1"/>
      <c r="BG159" s="1"/>
      <c r="BH159" s="1"/>
      <c r="BI159" s="1"/>
      <c r="BJ159" s="1"/>
      <c r="BK159" s="1"/>
      <c r="BL159" s="1"/>
      <c r="BM159" s="1"/>
      <c r="BN159" s="1"/>
      <c r="BO159" s="1"/>
      <c r="BP159" s="1"/>
      <c r="BQ159" s="1"/>
      <c r="BR159" s="1"/>
      <c r="BS159" s="1"/>
      <c r="BT159" s="1"/>
      <c r="BU159" s="1"/>
      <c r="BV159" s="1"/>
      <c r="BW159" s="1"/>
      <c r="BX159" s="1"/>
      <c r="BY159" s="1"/>
      <c r="BZ159" s="1"/>
      <c r="CA159" s="1"/>
      <c r="CB159" s="1"/>
      <c r="CC159" s="1"/>
      <c r="CD159" s="1"/>
      <c r="CE159" s="1"/>
      <c r="CF159" s="1"/>
      <c r="CG159" s="1"/>
      <c r="CH159" s="1"/>
      <c r="CI159" s="1"/>
      <c r="CJ159" s="1"/>
      <c r="CK159" s="1"/>
      <c r="CL159" s="1"/>
      <c r="CM159" s="1"/>
      <c r="CN159" s="1"/>
      <c r="CO159" s="1"/>
      <c r="CP159" s="1"/>
      <c r="CQ159" s="1"/>
      <c r="CR159" s="1"/>
      <c r="CS159" s="1"/>
      <c r="CT159" s="1"/>
      <c r="CU159" s="1"/>
      <c r="CV159" s="1"/>
      <c r="CW159" s="1"/>
      <c r="CX159" s="1"/>
      <c r="CY159" s="1"/>
      <c r="CZ159" s="1"/>
      <c r="DA159" s="1"/>
      <c r="DB159" s="1"/>
      <c r="DC159" s="1"/>
      <c r="DD159" s="1"/>
      <c r="DE159" s="1"/>
      <c r="DF159" s="1"/>
      <c r="DG159" s="1"/>
      <c r="DH159" s="1"/>
      <c r="DI159" s="1"/>
      <c r="DJ159" s="1"/>
      <c r="DK159" s="1"/>
      <c r="DL159" s="1"/>
      <c r="DM159" s="1"/>
      <c r="DN159" s="1"/>
      <c r="DO159" s="1"/>
      <c r="DP159" s="1"/>
      <c r="DQ159" s="1"/>
      <c r="DR159" s="1"/>
      <c r="DS159" s="1"/>
      <c r="DT159" s="1"/>
      <c r="DU159" s="1"/>
      <c r="DV159" s="1"/>
      <c r="DW159" s="1"/>
      <c r="DX159" s="1"/>
      <c r="DY159" s="1"/>
      <c r="DZ159" s="1"/>
      <c r="EA159" s="1"/>
      <c r="EB159" s="1"/>
      <c r="EC159" s="1"/>
      <c r="ED159" s="1"/>
      <c r="EE159" s="1"/>
      <c r="EF159" s="1"/>
      <c r="EG159" s="1"/>
      <c r="EH159" s="1"/>
      <c r="EI159" s="1"/>
      <c r="EJ159" s="1"/>
      <c r="EK159" s="1"/>
      <c r="EL159" s="1"/>
      <c r="EM159" s="1"/>
      <c r="EN159" s="1"/>
      <c r="EO159" s="1"/>
      <c r="EP159" s="1"/>
      <c r="EQ159" s="1"/>
      <c r="ER159" s="1"/>
      <c r="ES159" s="1"/>
      <c r="ET159" s="1"/>
      <c r="WZB159" s="1"/>
      <c r="WZC159" s="1"/>
      <c r="WZD159" s="1"/>
      <c r="WZE159" s="1"/>
      <c r="WZF159" s="1"/>
      <c r="WZG159" s="1"/>
      <c r="WZH159" s="1"/>
      <c r="WZI159" s="1"/>
      <c r="WZJ159" s="1"/>
      <c r="WZK159" s="1"/>
      <c r="WZL159" s="1"/>
      <c r="WZM159" s="1"/>
      <c r="WZN159" s="1"/>
      <c r="WZO159" s="1"/>
      <c r="WZP159" s="1"/>
      <c r="WZQ159" s="1"/>
      <c r="WZR159" s="1"/>
      <c r="WZS159" s="1"/>
      <c r="WZT159" s="1"/>
      <c r="WZU159" s="1"/>
      <c r="WZV159" s="1"/>
      <c r="WZW159" s="1"/>
      <c r="WZX159" s="1"/>
      <c r="WZY159" s="1"/>
      <c r="WZZ159" s="1"/>
      <c r="XAA159" s="1"/>
      <c r="XAB159" s="1"/>
      <c r="XAC159" s="1"/>
      <c r="XAD159" s="1"/>
      <c r="XAE159" s="1"/>
      <c r="XAF159" s="1"/>
      <c r="XAG159" s="1"/>
      <c r="XAH159" s="1"/>
      <c r="XAI159" s="1"/>
      <c r="XAJ159" s="1"/>
      <c r="XAK159" s="1"/>
      <c r="XAL159" s="1"/>
      <c r="XAM159" s="1"/>
      <c r="XAN159" s="1"/>
      <c r="XAO159" s="1"/>
      <c r="XAP159" s="1"/>
      <c r="XAQ159" s="1"/>
      <c r="XAR159" s="1"/>
      <c r="XAS159" s="1"/>
      <c r="XAT159" s="1"/>
      <c r="XAU159" s="1"/>
      <c r="XAV159" s="1"/>
      <c r="XAW159" s="1"/>
      <c r="XAX159" s="1"/>
      <c r="XAY159" s="1"/>
      <c r="XAZ159" s="1"/>
      <c r="XBA159" s="1"/>
      <c r="XBB159" s="1"/>
      <c r="XBC159" s="1"/>
      <c r="XBD159" s="1"/>
      <c r="XBE159" s="1"/>
      <c r="XBF159" s="1"/>
      <c r="XBG159" s="1"/>
      <c r="XBH159" s="1"/>
      <c r="XBI159" s="1"/>
      <c r="XBJ159" s="1"/>
      <c r="XBK159" s="1"/>
      <c r="XBL159" s="1"/>
      <c r="XBM159" s="1"/>
      <c r="XBN159" s="1"/>
      <c r="XBO159" s="1"/>
      <c r="XBP159" s="1"/>
      <c r="XBQ159" s="1"/>
      <c r="XBR159" s="1"/>
      <c r="XBS159" s="1"/>
      <c r="XBT159" s="1"/>
      <c r="XBU159" s="1"/>
      <c r="XBV159" s="1"/>
      <c r="XBW159" s="1"/>
      <c r="XBX159" s="1"/>
      <c r="XBY159" s="1"/>
      <c r="XBZ159" s="1"/>
      <c r="XCA159" s="1"/>
      <c r="XCB159" s="1"/>
      <c r="XCC159" s="1"/>
      <c r="XCD159" s="1"/>
      <c r="XCE159" s="1"/>
      <c r="XCF159" s="1"/>
      <c r="XCG159" s="1"/>
      <c r="XCH159" s="1"/>
      <c r="XCI159" s="1"/>
      <c r="XCJ159" s="1"/>
      <c r="XCK159" s="1"/>
      <c r="XCL159" s="1"/>
      <c r="XCM159" s="1"/>
      <c r="XCN159" s="1"/>
      <c r="XCO159" s="1"/>
      <c r="XCP159" s="1"/>
      <c r="XCQ159" s="1"/>
      <c r="XCR159" s="1"/>
      <c r="XCS159" s="1"/>
      <c r="XCT159" s="1"/>
      <c r="XCU159" s="1"/>
      <c r="XCV159" s="1"/>
      <c r="XCW159" s="1"/>
      <c r="XCX159" s="1"/>
      <c r="XCY159" s="1"/>
      <c r="XCZ159" s="1"/>
      <c r="XDA159" s="1"/>
      <c r="XDB159" s="1"/>
      <c r="XDC159" s="1"/>
      <c r="XDD159" s="1"/>
      <c r="XDE159" s="1"/>
      <c r="XDF159" s="1"/>
      <c r="XDG159" s="1"/>
      <c r="XDH159" s="1"/>
      <c r="XDI159" s="1"/>
      <c r="XDJ159" s="1"/>
      <c r="XDK159" s="1"/>
      <c r="XDL159" s="1"/>
      <c r="XDM159" s="1"/>
      <c r="XDN159" s="1"/>
      <c r="XDO159" s="1"/>
      <c r="XDP159" s="1"/>
      <c r="XDQ159" s="1"/>
      <c r="XDR159" s="1"/>
      <c r="XDS159" s="1"/>
      <c r="XDT159" s="1"/>
      <c r="XDU159" s="1"/>
      <c r="XDV159" s="1"/>
      <c r="XDW159" s="1"/>
      <c r="XDX159" s="1"/>
      <c r="XDY159" s="1"/>
      <c r="XDZ159" s="1"/>
      <c r="XEA159" s="1"/>
      <c r="XEB159" s="1"/>
      <c r="XEC159" s="1"/>
      <c r="XED159" s="1"/>
      <c r="XEE159" s="1"/>
      <c r="XEF159" s="1"/>
      <c r="XEG159" s="1"/>
      <c r="XEH159" s="1"/>
      <c r="XEI159" s="1"/>
      <c r="XEJ159" s="1"/>
      <c r="XEK159" s="1"/>
      <c r="XEL159" s="1"/>
      <c r="XEM159" s="1"/>
      <c r="XEN159" s="1"/>
      <c r="XEO159" s="1"/>
      <c r="XEP159" s="1"/>
      <c r="XEQ159" s="1"/>
      <c r="XER159" s="1"/>
      <c r="XES159" s="1"/>
      <c r="XET159" s="1"/>
      <c r="XEU159" s="1"/>
      <c r="XEV159" s="1"/>
      <c r="XEW159" s="1"/>
      <c r="XEX159" s="1"/>
      <c r="XEY159" s="1"/>
      <c r="XEZ159" s="1"/>
      <c r="XFA159" s="1"/>
      <c r="XFB159" s="1"/>
      <c r="XFC159" s="1"/>
    </row>
    <row r="160" spans="1:150 16226:16383" s="3" customFormat="1" ht="20.25" customHeight="1" x14ac:dyDescent="0.35">
      <c r="A160" s="192" t="s">
        <v>344</v>
      </c>
      <c r="B160" s="192"/>
      <c r="C160" s="192"/>
      <c r="D160" s="192"/>
      <c r="E160" s="192"/>
      <c r="F160" s="192"/>
      <c r="G160" s="192"/>
      <c r="H160" s="192"/>
      <c r="I160" s="4">
        <f>1</f>
        <v>1</v>
      </c>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c r="BE160" s="1"/>
      <c r="BF160" s="1"/>
      <c r="BG160" s="1"/>
      <c r="BH160" s="1"/>
      <c r="BI160" s="1"/>
      <c r="BJ160" s="1"/>
      <c r="BK160" s="1"/>
      <c r="BL160" s="1"/>
      <c r="BM160" s="1"/>
      <c r="BN160" s="1"/>
      <c r="BO160" s="1"/>
      <c r="BP160" s="1"/>
      <c r="BQ160" s="1"/>
      <c r="BR160" s="1"/>
      <c r="BS160" s="1"/>
      <c r="BT160" s="1"/>
      <c r="BU160" s="1"/>
      <c r="BV160" s="1"/>
      <c r="BW160" s="1"/>
      <c r="BX160" s="1"/>
      <c r="BY160" s="1"/>
      <c r="BZ160" s="1"/>
      <c r="CA160" s="1"/>
      <c r="CB160" s="1"/>
      <c r="CC160" s="1"/>
      <c r="CD160" s="1"/>
      <c r="CE160" s="1"/>
      <c r="CF160" s="1"/>
      <c r="CG160" s="1"/>
      <c r="CH160" s="1"/>
      <c r="CI160" s="1"/>
      <c r="CJ160" s="1"/>
      <c r="CK160" s="1"/>
      <c r="CL160" s="1"/>
      <c r="CM160" s="1"/>
      <c r="CN160" s="1"/>
      <c r="CO160" s="1"/>
      <c r="CP160" s="1"/>
      <c r="CQ160" s="1"/>
      <c r="CR160" s="1"/>
      <c r="CS160" s="1"/>
      <c r="CT160" s="1"/>
      <c r="CU160" s="1"/>
      <c r="CV160" s="1"/>
      <c r="CW160" s="1"/>
      <c r="CX160" s="1"/>
      <c r="CY160" s="1"/>
      <c r="CZ160" s="1"/>
      <c r="DA160" s="1"/>
      <c r="DB160" s="1"/>
      <c r="DC160" s="1"/>
      <c r="DD160" s="1"/>
      <c r="DE160" s="1"/>
      <c r="DF160" s="1"/>
      <c r="DG160" s="1"/>
      <c r="DH160" s="1"/>
      <c r="DI160" s="1"/>
      <c r="DJ160" s="1"/>
      <c r="DK160" s="1"/>
      <c r="DL160" s="1"/>
      <c r="DM160" s="1"/>
      <c r="DN160" s="1"/>
      <c r="DO160" s="1"/>
      <c r="DP160" s="1"/>
      <c r="DQ160" s="1"/>
      <c r="DR160" s="1"/>
      <c r="DS160" s="1"/>
      <c r="DT160" s="1"/>
      <c r="DU160" s="1"/>
      <c r="DV160" s="1"/>
      <c r="DW160" s="1"/>
      <c r="DX160" s="1"/>
      <c r="DY160" s="1"/>
      <c r="DZ160" s="1"/>
      <c r="EA160" s="1"/>
      <c r="EB160" s="1"/>
      <c r="EC160" s="1"/>
      <c r="ED160" s="1"/>
      <c r="EE160" s="1"/>
      <c r="EF160" s="1"/>
      <c r="EG160" s="1"/>
      <c r="EH160" s="1"/>
      <c r="EI160" s="1"/>
      <c r="EJ160" s="1"/>
      <c r="EK160" s="1"/>
      <c r="EL160" s="1"/>
      <c r="EM160" s="1"/>
      <c r="EN160" s="1"/>
      <c r="EO160" s="1"/>
      <c r="EP160" s="1"/>
      <c r="EQ160" s="1"/>
      <c r="ER160" s="1"/>
      <c r="ES160" s="1"/>
      <c r="ET160" s="1"/>
      <c r="WZB160" s="1"/>
      <c r="WZC160" s="1"/>
      <c r="WZD160" s="1"/>
      <c r="WZE160" s="1"/>
      <c r="WZF160" s="1"/>
      <c r="WZG160" s="1"/>
      <c r="WZH160" s="1"/>
      <c r="WZI160" s="1"/>
      <c r="WZJ160" s="1"/>
      <c r="WZK160" s="1"/>
      <c r="WZL160" s="1"/>
      <c r="WZM160" s="1"/>
      <c r="WZN160" s="1"/>
      <c r="WZO160" s="1"/>
      <c r="WZP160" s="1"/>
      <c r="WZQ160" s="1"/>
      <c r="WZR160" s="1"/>
      <c r="WZS160" s="1"/>
      <c r="WZT160" s="1"/>
      <c r="WZU160" s="1"/>
      <c r="WZV160" s="1"/>
      <c r="WZW160" s="1"/>
      <c r="WZX160" s="1"/>
      <c r="WZY160" s="1"/>
      <c r="WZZ160" s="1"/>
      <c r="XAA160" s="1"/>
      <c r="XAB160" s="1"/>
      <c r="XAC160" s="1"/>
      <c r="XAD160" s="1"/>
      <c r="XAE160" s="1"/>
      <c r="XAF160" s="1"/>
      <c r="XAG160" s="1"/>
      <c r="XAH160" s="1"/>
      <c r="XAI160" s="1"/>
      <c r="XAJ160" s="1"/>
      <c r="XAK160" s="1"/>
      <c r="XAL160" s="1"/>
      <c r="XAM160" s="1"/>
      <c r="XAN160" s="1"/>
      <c r="XAO160" s="1"/>
      <c r="XAP160" s="1"/>
      <c r="XAQ160" s="1"/>
      <c r="XAR160" s="1"/>
      <c r="XAS160" s="1"/>
      <c r="XAT160" s="1"/>
      <c r="XAU160" s="1"/>
      <c r="XAV160" s="1"/>
      <c r="XAW160" s="1"/>
      <c r="XAX160" s="1"/>
      <c r="XAY160" s="1"/>
      <c r="XAZ160" s="1"/>
      <c r="XBA160" s="1"/>
      <c r="XBB160" s="1"/>
      <c r="XBC160" s="1"/>
      <c r="XBD160" s="1"/>
      <c r="XBE160" s="1"/>
      <c r="XBF160" s="1"/>
      <c r="XBG160" s="1"/>
      <c r="XBH160" s="1"/>
      <c r="XBI160" s="1"/>
      <c r="XBJ160" s="1"/>
      <c r="XBK160" s="1"/>
      <c r="XBL160" s="1"/>
      <c r="XBM160" s="1"/>
      <c r="XBN160" s="1"/>
      <c r="XBO160" s="1"/>
      <c r="XBP160" s="1"/>
      <c r="XBQ160" s="1"/>
      <c r="XBR160" s="1"/>
      <c r="XBS160" s="1"/>
      <c r="XBT160" s="1"/>
      <c r="XBU160" s="1"/>
      <c r="XBV160" s="1"/>
      <c r="XBW160" s="1"/>
      <c r="XBX160" s="1"/>
      <c r="XBY160" s="1"/>
      <c r="XBZ160" s="1"/>
      <c r="XCA160" s="1"/>
      <c r="XCB160" s="1"/>
      <c r="XCC160" s="1"/>
      <c r="XCD160" s="1"/>
      <c r="XCE160" s="1"/>
      <c r="XCF160" s="1"/>
      <c r="XCG160" s="1"/>
      <c r="XCH160" s="1"/>
      <c r="XCI160" s="1"/>
      <c r="XCJ160" s="1"/>
      <c r="XCK160" s="1"/>
      <c r="XCL160" s="1"/>
      <c r="XCM160" s="1"/>
      <c r="XCN160" s="1"/>
      <c r="XCO160" s="1"/>
      <c r="XCP160" s="1"/>
      <c r="XCQ160" s="1"/>
      <c r="XCR160" s="1"/>
      <c r="XCS160" s="1"/>
      <c r="XCT160" s="1"/>
      <c r="XCU160" s="1"/>
      <c r="XCV160" s="1"/>
      <c r="XCW160" s="1"/>
      <c r="XCX160" s="1"/>
      <c r="XCY160" s="1"/>
      <c r="XCZ160" s="1"/>
      <c r="XDA160" s="1"/>
      <c r="XDB160" s="1"/>
      <c r="XDC160" s="1"/>
      <c r="XDD160" s="1"/>
      <c r="XDE160" s="1"/>
      <c r="XDF160" s="1"/>
      <c r="XDG160" s="1"/>
      <c r="XDH160" s="1"/>
      <c r="XDI160" s="1"/>
      <c r="XDJ160" s="1"/>
      <c r="XDK160" s="1"/>
      <c r="XDL160" s="1"/>
      <c r="XDM160" s="1"/>
      <c r="XDN160" s="1"/>
      <c r="XDO160" s="1"/>
      <c r="XDP160" s="1"/>
      <c r="XDQ160" s="1"/>
      <c r="XDR160" s="1"/>
      <c r="XDS160" s="1"/>
      <c r="XDT160" s="1"/>
      <c r="XDU160" s="1"/>
      <c r="XDV160" s="1"/>
      <c r="XDW160" s="1"/>
      <c r="XDX160" s="1"/>
      <c r="XDY160" s="1"/>
      <c r="XDZ160" s="1"/>
      <c r="XEA160" s="1"/>
      <c r="XEB160" s="1"/>
      <c r="XEC160" s="1"/>
      <c r="XED160" s="1"/>
      <c r="XEE160" s="1"/>
      <c r="XEF160" s="1"/>
      <c r="XEG160" s="1"/>
      <c r="XEH160" s="1"/>
      <c r="XEI160" s="1"/>
      <c r="XEJ160" s="1"/>
      <c r="XEK160" s="1"/>
      <c r="XEL160" s="1"/>
      <c r="XEM160" s="1"/>
      <c r="XEN160" s="1"/>
      <c r="XEO160" s="1"/>
      <c r="XEP160" s="1"/>
      <c r="XEQ160" s="1"/>
      <c r="XER160" s="1"/>
      <c r="XES160" s="1"/>
      <c r="XET160" s="1"/>
      <c r="XEU160" s="1"/>
      <c r="XEV160" s="1"/>
      <c r="XEW160" s="1"/>
      <c r="XEX160" s="1"/>
      <c r="XEY160" s="1"/>
      <c r="XEZ160" s="1"/>
      <c r="XFA160" s="1"/>
      <c r="XFB160" s="1"/>
      <c r="XFC160" s="1"/>
    </row>
    <row r="161" spans="1:150 16226:16383" s="3" customFormat="1" ht="20.25" customHeight="1" x14ac:dyDescent="0.35">
      <c r="A161" s="93">
        <v>1</v>
      </c>
      <c r="B161" s="93"/>
      <c r="C161" s="49" t="s">
        <v>339</v>
      </c>
      <c r="D161" s="191" t="s">
        <v>341</v>
      </c>
      <c r="E161" s="191"/>
      <c r="F161" s="191"/>
      <c r="G161" s="191"/>
      <c r="H161" s="191"/>
      <c r="I161" s="1"/>
      <c r="J161" s="1"/>
      <c r="K161" s="1"/>
      <c r="L161" s="1"/>
      <c r="M161" s="1"/>
      <c r="N161" s="1"/>
      <c r="O161" s="1"/>
      <c r="P161" s="1"/>
      <c r="Q161" s="1"/>
      <c r="R161" s="1"/>
      <c r="S161" s="1"/>
      <c r="T161" s="22" t="e">
        <f ca="1">U161&amp;""&amp;" to "&amp;""&amp;V161</f>
        <v>#REF!</v>
      </c>
      <c r="U161" s="22" t="e">
        <f ca="1">(SUMPRODUCT(MID(0&amp;(LEFT(A160,SUM(LEN(A160)-LEN(SUBSTITUTE(A160,{"0","1","2","3"},""))))), LARGE(INDEX(ISNUMBER(--MID((LEFT(A160,SUM(LEN(A160)-LEN(SUBSTITUTE(A160,{"0","1","2","3"},""))))), ROW(INDIRECT("1:"&amp;LEN((LEFT(A160,SUM(LEN(A160)-LEN(SUBSTITUTE(A160,{"0","1","2","3"},"")))))))), 1)) * ROW(INDIRECT("1:"&amp;LEN((LEFT(A160,SUM(LEN(A160)-LEN(SUBSTITUTE(A160,{"0","1","2","3"},"")))))))), 0), ROW(INDIRECT("1:"&amp;LEN((LEFT(A160,SUM(LEN(A160)-LEN(SUBSTITUTE(A160,{"0","1","2","3"},"")))))))))+1, 1) * 10^ROW(INDIRECT("1:"&amp;LEN((LEFT(A160,SUM(LEN(A160)-LEN(SUBSTITUTE(A160,{"0","1","2","3"},""))))))))/10))*100+1</f>
        <v>#REF!</v>
      </c>
      <c r="V161" s="22">
        <f ca="1">(SUMPRODUCT(MID(0&amp;(--TRIM(RIGHT(SUBSTITUTE(LEFT(A160,_xlfn.AGGREGATE(16,6,FIND({0,1,2,3,4,5,6,7,8,9},A160,ROW(INDIRECT("1:"&amp;LEN(A160)))),1))," ",REPT(" ",LEN(A160))),LEN(A160)))), LARGE(INDEX(ISNUMBER(--MID((--TRIM(RIGHT(SUBSTITUTE(LEFT(A160,_xlfn.AGGREGATE(16,6,FIND({0,1,2,3,4,5,6,7,8,9},A160,ROW(INDIRECT("1:"&amp;LEN(A160)))),1))," ",REPT(" ",LEN(A160))),LEN(A160)))), ROW(INDIRECT("1:"&amp;LEN((--TRIM(RIGHT(SUBSTITUTE(LEFT(A160,_xlfn.AGGREGATE(16,6,FIND({0,1,2,3,4,5,6,7,8,9},A160,ROW(INDIRECT("1:"&amp;LEN(A160)))),1))," ",REPT(" ",LEN(A160))),LEN(A160))))))), 1)) * ROW(INDIRECT("1:"&amp;LEN((--TRIM(RIGHT(SUBSTITUTE(LEFT(A160,_xlfn.AGGREGATE(16,6,FIND({0,1,2,3,4,5,6,7,8,9},A160,ROW(INDIRECT("1:"&amp;LEN(A160)))),1))," ",REPT(" ",LEN(A160))),LEN(A160))))))), 0), ROW(INDIRECT("1:"&amp;LEN((--TRIM(RIGHT(SUBSTITUTE(LEFT(A160,_xlfn.AGGREGATE(16,6,FIND({0,1,2,3,4,5,6,7,8,9},A160,ROW(INDIRECT("1:"&amp;LEN(A160)))),1))," ",REPT(" ",LEN(A160))),LEN(A160))))))))+1, 1) * 10^ROW(INDIRECT("1:"&amp;LEN((--TRIM(RIGHT(SUBSTITUTE(LEFT(A160,_xlfn.AGGREGATE(16,6,FIND({0,1,2,3,4,5,6,7,8,9},A160,ROW(INDIRECT("1:"&amp;LEN(A160)))),1))," ",REPT(" ",LEN(A160))),LEN(A160)))))))/10))*100+1</f>
        <v>601</v>
      </c>
      <c r="W161" s="1"/>
      <c r="X161" s="1"/>
      <c r="Y161" s="1"/>
      <c r="Z161" s="1"/>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c r="BE161" s="1"/>
      <c r="BF161" s="1"/>
      <c r="BG161" s="1"/>
      <c r="BH161" s="1"/>
      <c r="BI161" s="1"/>
      <c r="BJ161" s="1"/>
      <c r="BK161" s="1"/>
      <c r="BL161" s="1"/>
      <c r="BM161" s="1"/>
      <c r="BN161" s="1"/>
      <c r="BO161" s="1"/>
      <c r="BP161" s="1"/>
      <c r="BQ161" s="1"/>
      <c r="BR161" s="1"/>
      <c r="BS161" s="1"/>
      <c r="BT161" s="1"/>
      <c r="BU161" s="1"/>
      <c r="BV161" s="1"/>
      <c r="BW161" s="1"/>
      <c r="BX161" s="1"/>
      <c r="BY161" s="1"/>
      <c r="BZ161" s="1"/>
      <c r="CA161" s="1"/>
      <c r="CB161" s="1"/>
      <c r="CC161" s="1"/>
      <c r="CD161" s="1"/>
      <c r="CE161" s="1"/>
      <c r="CF161" s="1"/>
      <c r="CG161" s="1"/>
      <c r="CH161" s="1"/>
      <c r="CI161" s="1"/>
      <c r="CJ161" s="1"/>
      <c r="CK161" s="1"/>
      <c r="CL161" s="1"/>
      <c r="CM161" s="1"/>
      <c r="CN161" s="1"/>
      <c r="CO161" s="1"/>
      <c r="CP161" s="1"/>
      <c r="CQ161" s="1"/>
      <c r="CR161" s="1"/>
      <c r="CS161" s="1"/>
      <c r="CT161" s="1"/>
      <c r="CU161" s="1"/>
      <c r="CV161" s="1"/>
      <c r="CW161" s="1"/>
      <c r="CX161" s="1"/>
      <c r="CY161" s="1"/>
      <c r="CZ161" s="1"/>
      <c r="DA161" s="1"/>
      <c r="DB161" s="1"/>
      <c r="DC161" s="1"/>
      <c r="DD161" s="1"/>
      <c r="DE161" s="1"/>
      <c r="DF161" s="1"/>
      <c r="DG161" s="1"/>
      <c r="DH161" s="1"/>
      <c r="DI161" s="1"/>
      <c r="DJ161" s="1"/>
      <c r="DK161" s="1"/>
      <c r="DL161" s="1"/>
      <c r="DM161" s="1"/>
      <c r="DN161" s="1"/>
      <c r="DO161" s="1"/>
      <c r="DP161" s="1"/>
      <c r="DQ161" s="1"/>
      <c r="DR161" s="1"/>
      <c r="DS161" s="1"/>
      <c r="DT161" s="1"/>
      <c r="DU161" s="1"/>
      <c r="DV161" s="1"/>
      <c r="DW161" s="1"/>
      <c r="DX161" s="1"/>
      <c r="DY161" s="1"/>
      <c r="DZ161" s="1"/>
      <c r="EA161" s="1"/>
      <c r="EB161" s="1"/>
      <c r="EC161" s="1"/>
      <c r="ED161" s="1"/>
      <c r="EE161" s="1"/>
      <c r="EF161" s="1"/>
      <c r="EG161" s="1"/>
      <c r="EH161" s="1"/>
      <c r="EI161" s="1"/>
      <c r="EJ161" s="1"/>
      <c r="EK161" s="1"/>
      <c r="EL161" s="1"/>
      <c r="EM161" s="1"/>
      <c r="EN161" s="1"/>
      <c r="EO161" s="1"/>
      <c r="EP161" s="1"/>
      <c r="EQ161" s="1"/>
      <c r="ER161" s="1"/>
      <c r="ES161" s="1"/>
      <c r="ET161" s="1"/>
      <c r="WZB161" s="1"/>
      <c r="WZC161" s="1"/>
      <c r="WZD161" s="1"/>
      <c r="WZE161" s="1"/>
      <c r="WZF161" s="1"/>
      <c r="WZG161" s="1"/>
      <c r="WZH161" s="1"/>
      <c r="WZI161" s="1"/>
      <c r="WZJ161" s="1"/>
      <c r="WZK161" s="1"/>
      <c r="WZL161" s="1"/>
      <c r="WZM161" s="1"/>
      <c r="WZN161" s="1"/>
      <c r="WZO161" s="1"/>
      <c r="WZP161" s="1"/>
      <c r="WZQ161" s="1"/>
      <c r="WZR161" s="1"/>
      <c r="WZS161" s="1"/>
      <c r="WZT161" s="1"/>
      <c r="WZU161" s="1"/>
      <c r="WZV161" s="1"/>
      <c r="WZW161" s="1"/>
      <c r="WZX161" s="1"/>
      <c r="WZY161" s="1"/>
      <c r="WZZ161" s="1"/>
      <c r="XAA161" s="1"/>
      <c r="XAB161" s="1"/>
      <c r="XAC161" s="1"/>
      <c r="XAD161" s="1"/>
      <c r="XAE161" s="1"/>
      <c r="XAF161" s="1"/>
      <c r="XAG161" s="1"/>
      <c r="XAH161" s="1"/>
      <c r="XAI161" s="1"/>
      <c r="XAJ161" s="1"/>
      <c r="XAK161" s="1"/>
      <c r="XAL161" s="1"/>
      <c r="XAM161" s="1"/>
      <c r="XAN161" s="1"/>
      <c r="XAO161" s="1"/>
      <c r="XAP161" s="1"/>
      <c r="XAQ161" s="1"/>
      <c r="XAR161" s="1"/>
      <c r="XAS161" s="1"/>
      <c r="XAT161" s="1"/>
      <c r="XAU161" s="1"/>
      <c r="XAV161" s="1"/>
      <c r="XAW161" s="1"/>
      <c r="XAX161" s="1"/>
      <c r="XAY161" s="1"/>
      <c r="XAZ161" s="1"/>
      <c r="XBA161" s="1"/>
      <c r="XBB161" s="1"/>
      <c r="XBC161" s="1"/>
      <c r="XBD161" s="1"/>
      <c r="XBE161" s="1"/>
      <c r="XBF161" s="1"/>
      <c r="XBG161" s="1"/>
      <c r="XBH161" s="1"/>
      <c r="XBI161" s="1"/>
      <c r="XBJ161" s="1"/>
      <c r="XBK161" s="1"/>
      <c r="XBL161" s="1"/>
      <c r="XBM161" s="1"/>
      <c r="XBN161" s="1"/>
      <c r="XBO161" s="1"/>
      <c r="XBP161" s="1"/>
      <c r="XBQ161" s="1"/>
      <c r="XBR161" s="1"/>
      <c r="XBS161" s="1"/>
      <c r="XBT161" s="1"/>
      <c r="XBU161" s="1"/>
      <c r="XBV161" s="1"/>
      <c r="XBW161" s="1"/>
      <c r="XBX161" s="1"/>
      <c r="XBY161" s="1"/>
      <c r="XBZ161" s="1"/>
      <c r="XCA161" s="1"/>
      <c r="XCB161" s="1"/>
      <c r="XCC161" s="1"/>
      <c r="XCD161" s="1"/>
      <c r="XCE161" s="1"/>
      <c r="XCF161" s="1"/>
      <c r="XCG161" s="1"/>
      <c r="XCH161" s="1"/>
      <c r="XCI161" s="1"/>
      <c r="XCJ161" s="1"/>
      <c r="XCK161" s="1"/>
      <c r="XCL161" s="1"/>
      <c r="XCM161" s="1"/>
      <c r="XCN161" s="1"/>
      <c r="XCO161" s="1"/>
      <c r="XCP161" s="1"/>
      <c r="XCQ161" s="1"/>
      <c r="XCR161" s="1"/>
      <c r="XCS161" s="1"/>
      <c r="XCT161" s="1"/>
      <c r="XCU161" s="1"/>
      <c r="XCV161" s="1"/>
      <c r="XCW161" s="1"/>
      <c r="XCX161" s="1"/>
      <c r="XCY161" s="1"/>
      <c r="XCZ161" s="1"/>
      <c r="XDA161" s="1"/>
      <c r="XDB161" s="1"/>
      <c r="XDC161" s="1"/>
      <c r="XDD161" s="1"/>
      <c r="XDE161" s="1"/>
      <c r="XDF161" s="1"/>
      <c r="XDG161" s="1"/>
      <c r="XDH161" s="1"/>
      <c r="XDI161" s="1"/>
      <c r="XDJ161" s="1"/>
      <c r="XDK161" s="1"/>
      <c r="XDL161" s="1"/>
      <c r="XDM161" s="1"/>
      <c r="XDN161" s="1"/>
      <c r="XDO161" s="1"/>
      <c r="XDP161" s="1"/>
      <c r="XDQ161" s="1"/>
      <c r="XDR161" s="1"/>
      <c r="XDS161" s="1"/>
      <c r="XDT161" s="1"/>
      <c r="XDU161" s="1"/>
      <c r="XDV161" s="1"/>
      <c r="XDW161" s="1"/>
      <c r="XDX161" s="1"/>
      <c r="XDY161" s="1"/>
      <c r="XDZ161" s="1"/>
      <c r="XEA161" s="1"/>
      <c r="XEB161" s="1"/>
      <c r="XEC161" s="1"/>
      <c r="XED161" s="1"/>
      <c r="XEE161" s="1"/>
      <c r="XEF161" s="1"/>
      <c r="XEG161" s="1"/>
      <c r="XEH161" s="1"/>
      <c r="XEI161" s="1"/>
      <c r="XEJ161" s="1"/>
      <c r="XEK161" s="1"/>
      <c r="XEL161" s="1"/>
      <c r="XEM161" s="1"/>
      <c r="XEN161" s="1"/>
      <c r="XEO161" s="1"/>
      <c r="XEP161" s="1"/>
      <c r="XEQ161" s="1"/>
      <c r="XER161" s="1"/>
      <c r="XES161" s="1"/>
      <c r="XET161" s="1"/>
      <c r="XEU161" s="1"/>
      <c r="XEV161" s="1"/>
      <c r="XEW161" s="1"/>
      <c r="XEX161" s="1"/>
      <c r="XEY161" s="1"/>
      <c r="XEZ161" s="1"/>
      <c r="XFA161" s="1"/>
      <c r="XFB161" s="1"/>
      <c r="XFC161" s="1"/>
    </row>
    <row r="162" spans="1:150 16226:16383" s="3" customFormat="1" ht="20.25" customHeight="1" x14ac:dyDescent="0.35">
      <c r="A162" s="93">
        <v>2</v>
      </c>
      <c r="B162" s="93"/>
      <c r="C162" s="49" t="s">
        <v>339</v>
      </c>
      <c r="D162" s="191" t="s">
        <v>342</v>
      </c>
      <c r="E162" s="191"/>
      <c r="F162" s="191"/>
      <c r="G162" s="191"/>
      <c r="H162" s="191"/>
      <c r="I162" s="1"/>
      <c r="J162" s="1"/>
      <c r="K162" s="1"/>
      <c r="L162" s="1"/>
      <c r="M162" s="1"/>
      <c r="N162" s="1"/>
      <c r="O162" s="1"/>
      <c r="P162" s="1"/>
      <c r="Q162" s="1"/>
      <c r="R162" s="1"/>
      <c r="S162" s="1"/>
      <c r="T162" s="22" t="e">
        <f t="shared" ref="T162:T168" ca="1" si="11">U162&amp;""&amp;" to "&amp;""&amp;V162</f>
        <v>#REF!</v>
      </c>
      <c r="U162" s="22" t="e">
        <f ca="1">U161+1</f>
        <v>#REF!</v>
      </c>
      <c r="V162" s="22">
        <f ca="1">V161+1</f>
        <v>602</v>
      </c>
      <c r="W162" s="1"/>
      <c r="X162" s="1"/>
      <c r="Y162" s="1"/>
      <c r="Z162" s="1"/>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c r="BE162" s="1"/>
      <c r="BF162" s="1"/>
      <c r="BG162" s="1"/>
      <c r="BH162" s="1"/>
      <c r="BI162" s="1"/>
      <c r="BJ162" s="1"/>
      <c r="BK162" s="1"/>
      <c r="BL162" s="1"/>
      <c r="BM162" s="1"/>
      <c r="BN162" s="1"/>
      <c r="BO162" s="1"/>
      <c r="BP162" s="1"/>
      <c r="BQ162" s="1"/>
      <c r="BR162" s="1"/>
      <c r="BS162" s="1"/>
      <c r="BT162" s="1"/>
      <c r="BU162" s="1"/>
      <c r="BV162" s="1"/>
      <c r="BW162" s="1"/>
      <c r="BX162" s="1"/>
      <c r="BY162" s="1"/>
      <c r="BZ162" s="1"/>
      <c r="CA162" s="1"/>
      <c r="CB162" s="1"/>
      <c r="CC162" s="1"/>
      <c r="CD162" s="1"/>
      <c r="CE162" s="1"/>
      <c r="CF162" s="1"/>
      <c r="CG162" s="1"/>
      <c r="CH162" s="1"/>
      <c r="CI162" s="1"/>
      <c r="CJ162" s="1"/>
      <c r="CK162" s="1"/>
      <c r="CL162" s="1"/>
      <c r="CM162" s="1"/>
      <c r="CN162" s="1"/>
      <c r="CO162" s="1"/>
      <c r="CP162" s="1"/>
      <c r="CQ162" s="1"/>
      <c r="CR162" s="1"/>
      <c r="CS162" s="1"/>
      <c r="CT162" s="1"/>
      <c r="CU162" s="1"/>
      <c r="CV162" s="1"/>
      <c r="CW162" s="1"/>
      <c r="CX162" s="1"/>
      <c r="CY162" s="1"/>
      <c r="CZ162" s="1"/>
      <c r="DA162" s="1"/>
      <c r="DB162" s="1"/>
      <c r="DC162" s="1"/>
      <c r="DD162" s="1"/>
      <c r="DE162" s="1"/>
      <c r="DF162" s="1"/>
      <c r="DG162" s="1"/>
      <c r="DH162" s="1"/>
      <c r="DI162" s="1"/>
      <c r="DJ162" s="1"/>
      <c r="DK162" s="1"/>
      <c r="DL162" s="1"/>
      <c r="DM162" s="1"/>
      <c r="DN162" s="1"/>
      <c r="DO162" s="1"/>
      <c r="DP162" s="1"/>
      <c r="DQ162" s="1"/>
      <c r="DR162" s="1"/>
      <c r="DS162" s="1"/>
      <c r="DT162" s="1"/>
      <c r="DU162" s="1"/>
      <c r="DV162" s="1"/>
      <c r="DW162" s="1"/>
      <c r="DX162" s="1"/>
      <c r="DY162" s="1"/>
      <c r="DZ162" s="1"/>
      <c r="EA162" s="1"/>
      <c r="EB162" s="1"/>
      <c r="EC162" s="1"/>
      <c r="ED162" s="1"/>
      <c r="EE162" s="1"/>
      <c r="EF162" s="1"/>
      <c r="EG162" s="1"/>
      <c r="EH162" s="1"/>
      <c r="EI162" s="1"/>
      <c r="EJ162" s="1"/>
      <c r="EK162" s="1"/>
      <c r="EL162" s="1"/>
      <c r="EM162" s="1"/>
      <c r="EN162" s="1"/>
      <c r="EO162" s="1"/>
      <c r="EP162" s="1"/>
      <c r="EQ162" s="1"/>
      <c r="ER162" s="1"/>
      <c r="ES162" s="1"/>
      <c r="ET162" s="1"/>
      <c r="WZB162" s="1"/>
      <c r="WZC162" s="1"/>
      <c r="WZD162" s="1"/>
      <c r="WZE162" s="1"/>
      <c r="WZF162" s="1"/>
      <c r="WZG162" s="1"/>
      <c r="WZH162" s="1"/>
      <c r="WZI162" s="1"/>
      <c r="WZJ162" s="1"/>
      <c r="WZK162" s="1"/>
      <c r="WZL162" s="1"/>
      <c r="WZM162" s="1"/>
      <c r="WZN162" s="1"/>
      <c r="WZO162" s="1"/>
      <c r="WZP162" s="1"/>
      <c r="WZQ162" s="1"/>
      <c r="WZR162" s="1"/>
      <c r="WZS162" s="1"/>
      <c r="WZT162" s="1"/>
      <c r="WZU162" s="1"/>
      <c r="WZV162" s="1"/>
      <c r="WZW162" s="1"/>
      <c r="WZX162" s="1"/>
      <c r="WZY162" s="1"/>
      <c r="WZZ162" s="1"/>
      <c r="XAA162" s="1"/>
      <c r="XAB162" s="1"/>
      <c r="XAC162" s="1"/>
      <c r="XAD162" s="1"/>
      <c r="XAE162" s="1"/>
      <c r="XAF162" s="1"/>
      <c r="XAG162" s="1"/>
      <c r="XAH162" s="1"/>
      <c r="XAI162" s="1"/>
      <c r="XAJ162" s="1"/>
      <c r="XAK162" s="1"/>
      <c r="XAL162" s="1"/>
      <c r="XAM162" s="1"/>
      <c r="XAN162" s="1"/>
      <c r="XAO162" s="1"/>
      <c r="XAP162" s="1"/>
      <c r="XAQ162" s="1"/>
      <c r="XAR162" s="1"/>
      <c r="XAS162" s="1"/>
      <c r="XAT162" s="1"/>
      <c r="XAU162" s="1"/>
      <c r="XAV162" s="1"/>
      <c r="XAW162" s="1"/>
      <c r="XAX162" s="1"/>
      <c r="XAY162" s="1"/>
      <c r="XAZ162" s="1"/>
      <c r="XBA162" s="1"/>
      <c r="XBB162" s="1"/>
      <c r="XBC162" s="1"/>
      <c r="XBD162" s="1"/>
      <c r="XBE162" s="1"/>
      <c r="XBF162" s="1"/>
      <c r="XBG162" s="1"/>
      <c r="XBH162" s="1"/>
      <c r="XBI162" s="1"/>
      <c r="XBJ162" s="1"/>
      <c r="XBK162" s="1"/>
      <c r="XBL162" s="1"/>
      <c r="XBM162" s="1"/>
      <c r="XBN162" s="1"/>
      <c r="XBO162" s="1"/>
      <c r="XBP162" s="1"/>
      <c r="XBQ162" s="1"/>
      <c r="XBR162" s="1"/>
      <c r="XBS162" s="1"/>
      <c r="XBT162" s="1"/>
      <c r="XBU162" s="1"/>
      <c r="XBV162" s="1"/>
      <c r="XBW162" s="1"/>
      <c r="XBX162" s="1"/>
      <c r="XBY162" s="1"/>
      <c r="XBZ162" s="1"/>
      <c r="XCA162" s="1"/>
      <c r="XCB162" s="1"/>
      <c r="XCC162" s="1"/>
      <c r="XCD162" s="1"/>
      <c r="XCE162" s="1"/>
      <c r="XCF162" s="1"/>
      <c r="XCG162" s="1"/>
      <c r="XCH162" s="1"/>
      <c r="XCI162" s="1"/>
      <c r="XCJ162" s="1"/>
      <c r="XCK162" s="1"/>
      <c r="XCL162" s="1"/>
      <c r="XCM162" s="1"/>
      <c r="XCN162" s="1"/>
      <c r="XCO162" s="1"/>
      <c r="XCP162" s="1"/>
      <c r="XCQ162" s="1"/>
      <c r="XCR162" s="1"/>
      <c r="XCS162" s="1"/>
      <c r="XCT162" s="1"/>
      <c r="XCU162" s="1"/>
      <c r="XCV162" s="1"/>
      <c r="XCW162" s="1"/>
      <c r="XCX162" s="1"/>
      <c r="XCY162" s="1"/>
      <c r="XCZ162" s="1"/>
      <c r="XDA162" s="1"/>
      <c r="XDB162" s="1"/>
      <c r="XDC162" s="1"/>
      <c r="XDD162" s="1"/>
      <c r="XDE162" s="1"/>
      <c r="XDF162" s="1"/>
      <c r="XDG162" s="1"/>
      <c r="XDH162" s="1"/>
      <c r="XDI162" s="1"/>
      <c r="XDJ162" s="1"/>
      <c r="XDK162" s="1"/>
      <c r="XDL162" s="1"/>
      <c r="XDM162" s="1"/>
      <c r="XDN162" s="1"/>
      <c r="XDO162" s="1"/>
      <c r="XDP162" s="1"/>
      <c r="XDQ162" s="1"/>
      <c r="XDR162" s="1"/>
      <c r="XDS162" s="1"/>
      <c r="XDT162" s="1"/>
      <c r="XDU162" s="1"/>
      <c r="XDV162" s="1"/>
      <c r="XDW162" s="1"/>
      <c r="XDX162" s="1"/>
      <c r="XDY162" s="1"/>
      <c r="XDZ162" s="1"/>
      <c r="XEA162" s="1"/>
      <c r="XEB162" s="1"/>
      <c r="XEC162" s="1"/>
      <c r="XED162" s="1"/>
      <c r="XEE162" s="1"/>
      <c r="XEF162" s="1"/>
      <c r="XEG162" s="1"/>
      <c r="XEH162" s="1"/>
      <c r="XEI162" s="1"/>
      <c r="XEJ162" s="1"/>
      <c r="XEK162" s="1"/>
      <c r="XEL162" s="1"/>
      <c r="XEM162" s="1"/>
      <c r="XEN162" s="1"/>
      <c r="XEO162" s="1"/>
      <c r="XEP162" s="1"/>
      <c r="XEQ162" s="1"/>
      <c r="XER162" s="1"/>
      <c r="XES162" s="1"/>
      <c r="XET162" s="1"/>
      <c r="XEU162" s="1"/>
      <c r="XEV162" s="1"/>
      <c r="XEW162" s="1"/>
      <c r="XEX162" s="1"/>
      <c r="XEY162" s="1"/>
      <c r="XEZ162" s="1"/>
      <c r="XFA162" s="1"/>
      <c r="XFB162" s="1"/>
      <c r="XFC162" s="1"/>
    </row>
    <row r="163" spans="1:150 16226:16383" s="3" customFormat="1" ht="20.25" customHeight="1" x14ac:dyDescent="0.35">
      <c r="A163" s="93">
        <v>3</v>
      </c>
      <c r="B163" s="93"/>
      <c r="C163" s="49" t="s">
        <v>339</v>
      </c>
      <c r="D163" s="86" t="s">
        <v>343</v>
      </c>
      <c r="E163" s="88"/>
      <c r="F163" s="88"/>
      <c r="G163" s="88"/>
      <c r="H163" s="89"/>
      <c r="I163" s="1"/>
      <c r="J163" s="1"/>
      <c r="K163" s="1"/>
      <c r="L163" s="1"/>
      <c r="M163" s="1"/>
      <c r="N163" s="1"/>
      <c r="O163" s="1"/>
      <c r="P163" s="1"/>
      <c r="Q163" s="1"/>
      <c r="R163" s="1"/>
      <c r="S163" s="1"/>
      <c r="T163" s="22" t="e">
        <f t="shared" ca="1" si="11"/>
        <v>#REF!</v>
      </c>
      <c r="U163" s="22" t="e">
        <f t="shared" ref="U163:V168" ca="1" si="12">U162+1</f>
        <v>#REF!</v>
      </c>
      <c r="V163" s="22">
        <f t="shared" ca="1" si="12"/>
        <v>603</v>
      </c>
      <c r="W163" s="1"/>
      <c r="X163" s="1"/>
      <c r="Y163" s="1"/>
      <c r="Z163" s="1"/>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c r="BE163" s="1"/>
      <c r="BF163" s="1"/>
      <c r="BG163" s="1"/>
      <c r="BH163" s="1"/>
      <c r="BI163" s="1"/>
      <c r="BJ163" s="1"/>
      <c r="BK163" s="1"/>
      <c r="BL163" s="1"/>
      <c r="BM163" s="1"/>
      <c r="BN163" s="1"/>
      <c r="BO163" s="1"/>
      <c r="BP163" s="1"/>
      <c r="BQ163" s="1"/>
      <c r="BR163" s="1"/>
      <c r="BS163" s="1"/>
      <c r="BT163" s="1"/>
      <c r="BU163" s="1"/>
      <c r="BV163" s="1"/>
      <c r="BW163" s="1"/>
      <c r="BX163" s="1"/>
      <c r="BY163" s="1"/>
      <c r="BZ163" s="1"/>
      <c r="CA163" s="1"/>
      <c r="CB163" s="1"/>
      <c r="CC163" s="1"/>
      <c r="CD163" s="1"/>
      <c r="CE163" s="1"/>
      <c r="CF163" s="1"/>
      <c r="CG163" s="1"/>
      <c r="CH163" s="1"/>
      <c r="CI163" s="1"/>
      <c r="CJ163" s="1"/>
      <c r="CK163" s="1"/>
      <c r="CL163" s="1"/>
      <c r="CM163" s="1"/>
      <c r="CN163" s="1"/>
      <c r="CO163" s="1"/>
      <c r="CP163" s="1"/>
      <c r="CQ163" s="1"/>
      <c r="CR163" s="1"/>
      <c r="CS163" s="1"/>
      <c r="CT163" s="1"/>
      <c r="CU163" s="1"/>
      <c r="CV163" s="1"/>
      <c r="CW163" s="1"/>
      <c r="CX163" s="1"/>
      <c r="CY163" s="1"/>
      <c r="CZ163" s="1"/>
      <c r="DA163" s="1"/>
      <c r="DB163" s="1"/>
      <c r="DC163" s="1"/>
      <c r="DD163" s="1"/>
      <c r="DE163" s="1"/>
      <c r="DF163" s="1"/>
      <c r="DG163" s="1"/>
      <c r="DH163" s="1"/>
      <c r="DI163" s="1"/>
      <c r="DJ163" s="1"/>
      <c r="DK163" s="1"/>
      <c r="DL163" s="1"/>
      <c r="DM163" s="1"/>
      <c r="DN163" s="1"/>
      <c r="DO163" s="1"/>
      <c r="DP163" s="1"/>
      <c r="DQ163" s="1"/>
      <c r="DR163" s="1"/>
      <c r="DS163" s="1"/>
      <c r="DT163" s="1"/>
      <c r="DU163" s="1"/>
      <c r="DV163" s="1"/>
      <c r="DW163" s="1"/>
      <c r="DX163" s="1"/>
      <c r="DY163" s="1"/>
      <c r="DZ163" s="1"/>
      <c r="EA163" s="1"/>
      <c r="EB163" s="1"/>
      <c r="EC163" s="1"/>
      <c r="ED163" s="1"/>
      <c r="EE163" s="1"/>
      <c r="EF163" s="1"/>
      <c r="EG163" s="1"/>
      <c r="EH163" s="1"/>
      <c r="EI163" s="1"/>
      <c r="EJ163" s="1"/>
      <c r="EK163" s="1"/>
      <c r="EL163" s="1"/>
      <c r="EM163" s="1"/>
      <c r="EN163" s="1"/>
      <c r="EO163" s="1"/>
      <c r="EP163" s="1"/>
      <c r="EQ163" s="1"/>
      <c r="ER163" s="1"/>
      <c r="ES163" s="1"/>
      <c r="ET163" s="1"/>
      <c r="WZB163" s="1"/>
      <c r="WZC163" s="1"/>
      <c r="WZD163" s="1"/>
      <c r="WZE163" s="1"/>
      <c r="WZF163" s="1"/>
      <c r="WZG163" s="1"/>
      <c r="WZH163" s="1"/>
      <c r="WZI163" s="1"/>
      <c r="WZJ163" s="1"/>
      <c r="WZK163" s="1"/>
      <c r="WZL163" s="1"/>
      <c r="WZM163" s="1"/>
      <c r="WZN163" s="1"/>
      <c r="WZO163" s="1"/>
      <c r="WZP163" s="1"/>
      <c r="WZQ163" s="1"/>
      <c r="WZR163" s="1"/>
      <c r="WZS163" s="1"/>
      <c r="WZT163" s="1"/>
      <c r="WZU163" s="1"/>
      <c r="WZV163" s="1"/>
      <c r="WZW163" s="1"/>
      <c r="WZX163" s="1"/>
      <c r="WZY163" s="1"/>
      <c r="WZZ163" s="1"/>
      <c r="XAA163" s="1"/>
      <c r="XAB163" s="1"/>
      <c r="XAC163" s="1"/>
      <c r="XAD163" s="1"/>
      <c r="XAE163" s="1"/>
      <c r="XAF163" s="1"/>
      <c r="XAG163" s="1"/>
      <c r="XAH163" s="1"/>
      <c r="XAI163" s="1"/>
      <c r="XAJ163" s="1"/>
      <c r="XAK163" s="1"/>
      <c r="XAL163" s="1"/>
      <c r="XAM163" s="1"/>
      <c r="XAN163" s="1"/>
      <c r="XAO163" s="1"/>
      <c r="XAP163" s="1"/>
      <c r="XAQ163" s="1"/>
      <c r="XAR163" s="1"/>
      <c r="XAS163" s="1"/>
      <c r="XAT163" s="1"/>
      <c r="XAU163" s="1"/>
      <c r="XAV163" s="1"/>
      <c r="XAW163" s="1"/>
      <c r="XAX163" s="1"/>
      <c r="XAY163" s="1"/>
      <c r="XAZ163" s="1"/>
      <c r="XBA163" s="1"/>
      <c r="XBB163" s="1"/>
      <c r="XBC163" s="1"/>
      <c r="XBD163" s="1"/>
      <c r="XBE163" s="1"/>
      <c r="XBF163" s="1"/>
      <c r="XBG163" s="1"/>
      <c r="XBH163" s="1"/>
      <c r="XBI163" s="1"/>
      <c r="XBJ163" s="1"/>
      <c r="XBK163" s="1"/>
      <c r="XBL163" s="1"/>
      <c r="XBM163" s="1"/>
      <c r="XBN163" s="1"/>
      <c r="XBO163" s="1"/>
      <c r="XBP163" s="1"/>
      <c r="XBQ163" s="1"/>
      <c r="XBR163" s="1"/>
      <c r="XBS163" s="1"/>
      <c r="XBT163" s="1"/>
      <c r="XBU163" s="1"/>
      <c r="XBV163" s="1"/>
      <c r="XBW163" s="1"/>
      <c r="XBX163" s="1"/>
      <c r="XBY163" s="1"/>
      <c r="XBZ163" s="1"/>
      <c r="XCA163" s="1"/>
      <c r="XCB163" s="1"/>
      <c r="XCC163" s="1"/>
      <c r="XCD163" s="1"/>
      <c r="XCE163" s="1"/>
      <c r="XCF163" s="1"/>
      <c r="XCG163" s="1"/>
      <c r="XCH163" s="1"/>
      <c r="XCI163" s="1"/>
      <c r="XCJ163" s="1"/>
      <c r="XCK163" s="1"/>
      <c r="XCL163" s="1"/>
      <c r="XCM163" s="1"/>
      <c r="XCN163" s="1"/>
      <c r="XCO163" s="1"/>
      <c r="XCP163" s="1"/>
      <c r="XCQ163" s="1"/>
      <c r="XCR163" s="1"/>
      <c r="XCS163" s="1"/>
      <c r="XCT163" s="1"/>
      <c r="XCU163" s="1"/>
      <c r="XCV163" s="1"/>
      <c r="XCW163" s="1"/>
      <c r="XCX163" s="1"/>
      <c r="XCY163" s="1"/>
      <c r="XCZ163" s="1"/>
      <c r="XDA163" s="1"/>
      <c r="XDB163" s="1"/>
      <c r="XDC163" s="1"/>
      <c r="XDD163" s="1"/>
      <c r="XDE163" s="1"/>
      <c r="XDF163" s="1"/>
      <c r="XDG163" s="1"/>
      <c r="XDH163" s="1"/>
      <c r="XDI163" s="1"/>
      <c r="XDJ163" s="1"/>
      <c r="XDK163" s="1"/>
      <c r="XDL163" s="1"/>
      <c r="XDM163" s="1"/>
      <c r="XDN163" s="1"/>
      <c r="XDO163" s="1"/>
      <c r="XDP163" s="1"/>
      <c r="XDQ163" s="1"/>
      <c r="XDR163" s="1"/>
      <c r="XDS163" s="1"/>
      <c r="XDT163" s="1"/>
      <c r="XDU163" s="1"/>
      <c r="XDV163" s="1"/>
      <c r="XDW163" s="1"/>
      <c r="XDX163" s="1"/>
      <c r="XDY163" s="1"/>
      <c r="XDZ163" s="1"/>
      <c r="XEA163" s="1"/>
      <c r="XEB163" s="1"/>
      <c r="XEC163" s="1"/>
      <c r="XED163" s="1"/>
      <c r="XEE163" s="1"/>
      <c r="XEF163" s="1"/>
      <c r="XEG163" s="1"/>
      <c r="XEH163" s="1"/>
      <c r="XEI163" s="1"/>
      <c r="XEJ163" s="1"/>
      <c r="XEK163" s="1"/>
      <c r="XEL163" s="1"/>
      <c r="XEM163" s="1"/>
      <c r="XEN163" s="1"/>
      <c r="XEO163" s="1"/>
      <c r="XEP163" s="1"/>
      <c r="XEQ163" s="1"/>
      <c r="XER163" s="1"/>
      <c r="XES163" s="1"/>
      <c r="XET163" s="1"/>
      <c r="XEU163" s="1"/>
      <c r="XEV163" s="1"/>
      <c r="XEW163" s="1"/>
      <c r="XEX163" s="1"/>
      <c r="XEY163" s="1"/>
      <c r="XEZ163" s="1"/>
      <c r="XFA163" s="1"/>
      <c r="XFB163" s="1"/>
      <c r="XFC163" s="1"/>
    </row>
    <row r="164" spans="1:150 16226:16383" s="3" customFormat="1" ht="20.25" customHeight="1" x14ac:dyDescent="0.35">
      <c r="A164" s="93">
        <v>4</v>
      </c>
      <c r="B164" s="93"/>
      <c r="C164" s="49" t="s">
        <v>339</v>
      </c>
      <c r="D164" s="49" t="s">
        <v>335</v>
      </c>
      <c r="E164" s="70">
        <f>(74.52)*(10.764)</f>
        <v>802.1332799999999</v>
      </c>
      <c r="F164" s="70">
        <f>(1.22*(2.45+2.93))*(10.764)</f>
        <v>70.650590400000013</v>
      </c>
      <c r="G164" s="6">
        <v>0</v>
      </c>
      <c r="H164" s="6">
        <f t="shared" ref="H164:H168" si="13">E164+F164+(IF(G164&lt;101,G164,IF(G164&lt;201,G164/2,IF(G164&lt;=301,G164/3,G164/4))))</f>
        <v>872.78387039999996</v>
      </c>
      <c r="I164" s="1" t="s">
        <v>375</v>
      </c>
      <c r="J164" s="1"/>
      <c r="K164" s="1"/>
      <c r="L164" s="1"/>
      <c r="M164" s="1"/>
      <c r="N164" s="1"/>
      <c r="O164" s="1"/>
      <c r="P164" s="1"/>
      <c r="Q164" s="1"/>
      <c r="R164" s="1"/>
      <c r="S164" s="1"/>
      <c r="T164" s="22" t="e">
        <f t="shared" ca="1" si="11"/>
        <v>#REF!</v>
      </c>
      <c r="U164" s="22" t="e">
        <f t="shared" ca="1" si="12"/>
        <v>#REF!</v>
      </c>
      <c r="V164" s="22">
        <f t="shared" ca="1" si="12"/>
        <v>604</v>
      </c>
      <c r="W164" s="1"/>
      <c r="X164" s="1"/>
      <c r="Y164" s="1"/>
      <c r="Z164" s="1"/>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c r="BE164" s="1"/>
      <c r="BF164" s="1"/>
      <c r="BG164" s="1"/>
      <c r="BH164" s="1"/>
      <c r="BI164" s="1"/>
      <c r="BJ164" s="1"/>
      <c r="BK164" s="1"/>
      <c r="BL164" s="1"/>
      <c r="BM164" s="1"/>
      <c r="BN164" s="1"/>
      <c r="BO164" s="1"/>
      <c r="BP164" s="1"/>
      <c r="BQ164" s="1"/>
      <c r="BR164" s="1"/>
      <c r="BS164" s="1"/>
      <c r="BT164" s="1"/>
      <c r="BU164" s="1"/>
      <c r="BV164" s="1"/>
      <c r="BW164" s="1"/>
      <c r="BX164" s="1"/>
      <c r="BY164" s="1"/>
      <c r="BZ164" s="1"/>
      <c r="CA164" s="1"/>
      <c r="CB164" s="1"/>
      <c r="CC164" s="1"/>
      <c r="CD164" s="1"/>
      <c r="CE164" s="1"/>
      <c r="CF164" s="1"/>
      <c r="CG164" s="1"/>
      <c r="CH164" s="1"/>
      <c r="CI164" s="1"/>
      <c r="CJ164" s="1"/>
      <c r="CK164" s="1"/>
      <c r="CL164" s="1"/>
      <c r="CM164" s="1"/>
      <c r="CN164" s="1"/>
      <c r="CO164" s="1"/>
      <c r="CP164" s="1"/>
      <c r="CQ164" s="1"/>
      <c r="CR164" s="1"/>
      <c r="CS164" s="1"/>
      <c r="CT164" s="1"/>
      <c r="CU164" s="1"/>
      <c r="CV164" s="1"/>
      <c r="CW164" s="1"/>
      <c r="CX164" s="1"/>
      <c r="CY164" s="1"/>
      <c r="CZ164" s="1"/>
      <c r="DA164" s="1"/>
      <c r="DB164" s="1"/>
      <c r="DC164" s="1"/>
      <c r="DD164" s="1"/>
      <c r="DE164" s="1"/>
      <c r="DF164" s="1"/>
      <c r="DG164" s="1"/>
      <c r="DH164" s="1"/>
      <c r="DI164" s="1"/>
      <c r="DJ164" s="1"/>
      <c r="DK164" s="1"/>
      <c r="DL164" s="1"/>
      <c r="DM164" s="1"/>
      <c r="DN164" s="1"/>
      <c r="DO164" s="1"/>
      <c r="DP164" s="1"/>
      <c r="DQ164" s="1"/>
      <c r="DR164" s="1"/>
      <c r="DS164" s="1"/>
      <c r="DT164" s="1"/>
      <c r="DU164" s="1"/>
      <c r="DV164" s="1"/>
      <c r="DW164" s="1"/>
      <c r="DX164" s="1"/>
      <c r="DY164" s="1"/>
      <c r="DZ164" s="1"/>
      <c r="EA164" s="1"/>
      <c r="EB164" s="1"/>
      <c r="EC164" s="1"/>
      <c r="ED164" s="1"/>
      <c r="EE164" s="1"/>
      <c r="EF164" s="1"/>
      <c r="EG164" s="1"/>
      <c r="EH164" s="1"/>
      <c r="EI164" s="1"/>
      <c r="EJ164" s="1"/>
      <c r="EK164" s="1"/>
      <c r="EL164" s="1"/>
      <c r="EM164" s="1"/>
      <c r="EN164" s="1"/>
      <c r="EO164" s="1"/>
      <c r="EP164" s="1"/>
      <c r="EQ164" s="1"/>
      <c r="ER164" s="1"/>
      <c r="ES164" s="1"/>
      <c r="ET164" s="1"/>
      <c r="WZB164" s="1"/>
      <c r="WZC164" s="1"/>
      <c r="WZD164" s="1"/>
      <c r="WZE164" s="1"/>
      <c r="WZF164" s="1"/>
      <c r="WZG164" s="1"/>
      <c r="WZH164" s="1"/>
      <c r="WZI164" s="1"/>
      <c r="WZJ164" s="1"/>
      <c r="WZK164" s="1"/>
      <c r="WZL164" s="1"/>
      <c r="WZM164" s="1"/>
      <c r="WZN164" s="1"/>
      <c r="WZO164" s="1"/>
      <c r="WZP164" s="1"/>
      <c r="WZQ164" s="1"/>
      <c r="WZR164" s="1"/>
      <c r="WZS164" s="1"/>
      <c r="WZT164" s="1"/>
      <c r="WZU164" s="1"/>
      <c r="WZV164" s="1"/>
      <c r="WZW164" s="1"/>
      <c r="WZX164" s="1"/>
      <c r="WZY164" s="1"/>
      <c r="WZZ164" s="1"/>
      <c r="XAA164" s="1"/>
      <c r="XAB164" s="1"/>
      <c r="XAC164" s="1"/>
      <c r="XAD164" s="1"/>
      <c r="XAE164" s="1"/>
      <c r="XAF164" s="1"/>
      <c r="XAG164" s="1"/>
      <c r="XAH164" s="1"/>
      <c r="XAI164" s="1"/>
      <c r="XAJ164" s="1"/>
      <c r="XAK164" s="1"/>
      <c r="XAL164" s="1"/>
      <c r="XAM164" s="1"/>
      <c r="XAN164" s="1"/>
      <c r="XAO164" s="1"/>
      <c r="XAP164" s="1"/>
      <c r="XAQ164" s="1"/>
      <c r="XAR164" s="1"/>
      <c r="XAS164" s="1"/>
      <c r="XAT164" s="1"/>
      <c r="XAU164" s="1"/>
      <c r="XAV164" s="1"/>
      <c r="XAW164" s="1"/>
      <c r="XAX164" s="1"/>
      <c r="XAY164" s="1"/>
      <c r="XAZ164" s="1"/>
      <c r="XBA164" s="1"/>
      <c r="XBB164" s="1"/>
      <c r="XBC164" s="1"/>
      <c r="XBD164" s="1"/>
      <c r="XBE164" s="1"/>
      <c r="XBF164" s="1"/>
      <c r="XBG164" s="1"/>
      <c r="XBH164" s="1"/>
      <c r="XBI164" s="1"/>
      <c r="XBJ164" s="1"/>
      <c r="XBK164" s="1"/>
      <c r="XBL164" s="1"/>
      <c r="XBM164" s="1"/>
      <c r="XBN164" s="1"/>
      <c r="XBO164" s="1"/>
      <c r="XBP164" s="1"/>
      <c r="XBQ164" s="1"/>
      <c r="XBR164" s="1"/>
      <c r="XBS164" s="1"/>
      <c r="XBT164" s="1"/>
      <c r="XBU164" s="1"/>
      <c r="XBV164" s="1"/>
      <c r="XBW164" s="1"/>
      <c r="XBX164" s="1"/>
      <c r="XBY164" s="1"/>
      <c r="XBZ164" s="1"/>
      <c r="XCA164" s="1"/>
      <c r="XCB164" s="1"/>
      <c r="XCC164" s="1"/>
      <c r="XCD164" s="1"/>
      <c r="XCE164" s="1"/>
      <c r="XCF164" s="1"/>
      <c r="XCG164" s="1"/>
      <c r="XCH164" s="1"/>
      <c r="XCI164" s="1"/>
      <c r="XCJ164" s="1"/>
      <c r="XCK164" s="1"/>
      <c r="XCL164" s="1"/>
      <c r="XCM164" s="1"/>
      <c r="XCN164" s="1"/>
      <c r="XCO164" s="1"/>
      <c r="XCP164" s="1"/>
      <c r="XCQ164" s="1"/>
      <c r="XCR164" s="1"/>
      <c r="XCS164" s="1"/>
      <c r="XCT164" s="1"/>
      <c r="XCU164" s="1"/>
      <c r="XCV164" s="1"/>
      <c r="XCW164" s="1"/>
      <c r="XCX164" s="1"/>
      <c r="XCY164" s="1"/>
      <c r="XCZ164" s="1"/>
      <c r="XDA164" s="1"/>
      <c r="XDB164" s="1"/>
      <c r="XDC164" s="1"/>
      <c r="XDD164" s="1"/>
      <c r="XDE164" s="1"/>
      <c r="XDF164" s="1"/>
      <c r="XDG164" s="1"/>
      <c r="XDH164" s="1"/>
      <c r="XDI164" s="1"/>
      <c r="XDJ164" s="1"/>
      <c r="XDK164" s="1"/>
      <c r="XDL164" s="1"/>
      <c r="XDM164" s="1"/>
      <c r="XDN164" s="1"/>
      <c r="XDO164" s="1"/>
      <c r="XDP164" s="1"/>
      <c r="XDQ164" s="1"/>
      <c r="XDR164" s="1"/>
      <c r="XDS164" s="1"/>
      <c r="XDT164" s="1"/>
      <c r="XDU164" s="1"/>
      <c r="XDV164" s="1"/>
      <c r="XDW164" s="1"/>
      <c r="XDX164" s="1"/>
      <c r="XDY164" s="1"/>
      <c r="XDZ164" s="1"/>
      <c r="XEA164" s="1"/>
      <c r="XEB164" s="1"/>
      <c r="XEC164" s="1"/>
      <c r="XED164" s="1"/>
      <c r="XEE164" s="1"/>
      <c r="XEF164" s="1"/>
      <c r="XEG164" s="1"/>
      <c r="XEH164" s="1"/>
      <c r="XEI164" s="1"/>
      <c r="XEJ164" s="1"/>
      <c r="XEK164" s="1"/>
      <c r="XEL164" s="1"/>
      <c r="XEM164" s="1"/>
      <c r="XEN164" s="1"/>
      <c r="XEO164" s="1"/>
      <c r="XEP164" s="1"/>
      <c r="XEQ164" s="1"/>
      <c r="XER164" s="1"/>
      <c r="XES164" s="1"/>
      <c r="XET164" s="1"/>
      <c r="XEU164" s="1"/>
      <c r="XEV164" s="1"/>
      <c r="XEW164" s="1"/>
      <c r="XEX164" s="1"/>
      <c r="XEY164" s="1"/>
      <c r="XEZ164" s="1"/>
      <c r="XFA164" s="1"/>
      <c r="XFB164" s="1"/>
      <c r="XFC164" s="1"/>
    </row>
    <row r="165" spans="1:150 16226:16383" s="3" customFormat="1" ht="20.25" customHeight="1" x14ac:dyDescent="0.35">
      <c r="A165" s="93">
        <v>5</v>
      </c>
      <c r="B165" s="93"/>
      <c r="C165" s="49" t="s">
        <v>339</v>
      </c>
      <c r="D165" s="49" t="s">
        <v>334</v>
      </c>
      <c r="E165" s="70">
        <f>(84.42)*(10.764)</f>
        <v>908.69687999999996</v>
      </c>
      <c r="F165" s="70">
        <f>(1.22*(2.4+3.35))*(10.764)</f>
        <v>75.50945999999999</v>
      </c>
      <c r="G165" s="6">
        <v>0</v>
      </c>
      <c r="H165" s="6">
        <f t="shared" si="13"/>
        <v>984.20633999999995</v>
      </c>
      <c r="I165" s="1" t="s">
        <v>375</v>
      </c>
      <c r="J165" s="1"/>
      <c r="K165" s="1"/>
      <c r="L165" s="1"/>
      <c r="M165" s="1"/>
      <c r="N165" s="1"/>
      <c r="O165" s="1"/>
      <c r="P165" s="1"/>
      <c r="Q165" s="1"/>
      <c r="R165" s="1"/>
      <c r="S165" s="1"/>
      <c r="T165" s="22" t="e">
        <f t="shared" ca="1" si="11"/>
        <v>#REF!</v>
      </c>
      <c r="U165" s="22" t="e">
        <f t="shared" ca="1" si="12"/>
        <v>#REF!</v>
      </c>
      <c r="V165" s="22">
        <f t="shared" ca="1" si="12"/>
        <v>605</v>
      </c>
      <c r="W165" s="1"/>
      <c r="X165" s="1"/>
      <c r="Y165" s="1"/>
      <c r="Z165" s="1"/>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c r="BE165" s="1"/>
      <c r="BF165" s="1"/>
      <c r="BG165" s="1"/>
      <c r="BH165" s="1"/>
      <c r="BI165" s="1"/>
      <c r="BJ165" s="1"/>
      <c r="BK165" s="1"/>
      <c r="BL165" s="1"/>
      <c r="BM165" s="1"/>
      <c r="BN165" s="1"/>
      <c r="BO165" s="1"/>
      <c r="BP165" s="1"/>
      <c r="BQ165" s="1"/>
      <c r="BR165" s="1"/>
      <c r="BS165" s="1"/>
      <c r="BT165" s="1"/>
      <c r="BU165" s="1"/>
      <c r="BV165" s="1"/>
      <c r="BW165" s="1"/>
      <c r="BX165" s="1"/>
      <c r="BY165" s="1"/>
      <c r="BZ165" s="1"/>
      <c r="CA165" s="1"/>
      <c r="CB165" s="1"/>
      <c r="CC165" s="1"/>
      <c r="CD165" s="1"/>
      <c r="CE165" s="1"/>
      <c r="CF165" s="1"/>
      <c r="CG165" s="1"/>
      <c r="CH165" s="1"/>
      <c r="CI165" s="1"/>
      <c r="CJ165" s="1"/>
      <c r="CK165" s="1"/>
      <c r="CL165" s="1"/>
      <c r="CM165" s="1"/>
      <c r="CN165" s="1"/>
      <c r="CO165" s="1"/>
      <c r="CP165" s="1"/>
      <c r="CQ165" s="1"/>
      <c r="CR165" s="1"/>
      <c r="CS165" s="1"/>
      <c r="CT165" s="1"/>
      <c r="CU165" s="1"/>
      <c r="CV165" s="1"/>
      <c r="CW165" s="1"/>
      <c r="CX165" s="1"/>
      <c r="CY165" s="1"/>
      <c r="CZ165" s="1"/>
      <c r="DA165" s="1"/>
      <c r="DB165" s="1"/>
      <c r="DC165" s="1"/>
      <c r="DD165" s="1"/>
      <c r="DE165" s="1"/>
      <c r="DF165" s="1"/>
      <c r="DG165" s="1"/>
      <c r="DH165" s="1"/>
      <c r="DI165" s="1"/>
      <c r="DJ165" s="1"/>
      <c r="DK165" s="1"/>
      <c r="DL165" s="1"/>
      <c r="DM165" s="1"/>
      <c r="DN165" s="1"/>
      <c r="DO165" s="1"/>
      <c r="DP165" s="1"/>
      <c r="DQ165" s="1"/>
      <c r="DR165" s="1"/>
      <c r="DS165" s="1"/>
      <c r="DT165" s="1"/>
      <c r="DU165" s="1"/>
      <c r="DV165" s="1"/>
      <c r="DW165" s="1"/>
      <c r="DX165" s="1"/>
      <c r="DY165" s="1"/>
      <c r="DZ165" s="1"/>
      <c r="EA165" s="1"/>
      <c r="EB165" s="1"/>
      <c r="EC165" s="1"/>
      <c r="ED165" s="1"/>
      <c r="EE165" s="1"/>
      <c r="EF165" s="1"/>
      <c r="EG165" s="1"/>
      <c r="EH165" s="1"/>
      <c r="EI165" s="1"/>
      <c r="EJ165" s="1"/>
      <c r="EK165" s="1"/>
      <c r="EL165" s="1"/>
      <c r="EM165" s="1"/>
      <c r="EN165" s="1"/>
      <c r="EO165" s="1"/>
      <c r="EP165" s="1"/>
      <c r="EQ165" s="1"/>
      <c r="ER165" s="1"/>
      <c r="ES165" s="1"/>
      <c r="ET165" s="1"/>
      <c r="WZB165" s="1"/>
      <c r="WZC165" s="1"/>
      <c r="WZD165" s="1"/>
      <c r="WZE165" s="1"/>
      <c r="WZF165" s="1"/>
      <c r="WZG165" s="1"/>
      <c r="WZH165" s="1"/>
      <c r="WZI165" s="1"/>
      <c r="WZJ165" s="1"/>
      <c r="WZK165" s="1"/>
      <c r="WZL165" s="1"/>
      <c r="WZM165" s="1"/>
      <c r="WZN165" s="1"/>
      <c r="WZO165" s="1"/>
      <c r="WZP165" s="1"/>
      <c r="WZQ165" s="1"/>
      <c r="WZR165" s="1"/>
      <c r="WZS165" s="1"/>
      <c r="WZT165" s="1"/>
      <c r="WZU165" s="1"/>
      <c r="WZV165" s="1"/>
      <c r="WZW165" s="1"/>
      <c r="WZX165" s="1"/>
      <c r="WZY165" s="1"/>
      <c r="WZZ165" s="1"/>
      <c r="XAA165" s="1"/>
      <c r="XAB165" s="1"/>
      <c r="XAC165" s="1"/>
      <c r="XAD165" s="1"/>
      <c r="XAE165" s="1"/>
      <c r="XAF165" s="1"/>
      <c r="XAG165" s="1"/>
      <c r="XAH165" s="1"/>
      <c r="XAI165" s="1"/>
      <c r="XAJ165" s="1"/>
      <c r="XAK165" s="1"/>
      <c r="XAL165" s="1"/>
      <c r="XAM165" s="1"/>
      <c r="XAN165" s="1"/>
      <c r="XAO165" s="1"/>
      <c r="XAP165" s="1"/>
      <c r="XAQ165" s="1"/>
      <c r="XAR165" s="1"/>
      <c r="XAS165" s="1"/>
      <c r="XAT165" s="1"/>
      <c r="XAU165" s="1"/>
      <c r="XAV165" s="1"/>
      <c r="XAW165" s="1"/>
      <c r="XAX165" s="1"/>
      <c r="XAY165" s="1"/>
      <c r="XAZ165" s="1"/>
      <c r="XBA165" s="1"/>
      <c r="XBB165" s="1"/>
      <c r="XBC165" s="1"/>
      <c r="XBD165" s="1"/>
      <c r="XBE165" s="1"/>
      <c r="XBF165" s="1"/>
      <c r="XBG165" s="1"/>
      <c r="XBH165" s="1"/>
      <c r="XBI165" s="1"/>
      <c r="XBJ165" s="1"/>
      <c r="XBK165" s="1"/>
      <c r="XBL165" s="1"/>
      <c r="XBM165" s="1"/>
      <c r="XBN165" s="1"/>
      <c r="XBO165" s="1"/>
      <c r="XBP165" s="1"/>
      <c r="XBQ165" s="1"/>
      <c r="XBR165" s="1"/>
      <c r="XBS165" s="1"/>
      <c r="XBT165" s="1"/>
      <c r="XBU165" s="1"/>
      <c r="XBV165" s="1"/>
      <c r="XBW165" s="1"/>
      <c r="XBX165" s="1"/>
      <c r="XBY165" s="1"/>
      <c r="XBZ165" s="1"/>
      <c r="XCA165" s="1"/>
      <c r="XCB165" s="1"/>
      <c r="XCC165" s="1"/>
      <c r="XCD165" s="1"/>
      <c r="XCE165" s="1"/>
      <c r="XCF165" s="1"/>
      <c r="XCG165" s="1"/>
      <c r="XCH165" s="1"/>
      <c r="XCI165" s="1"/>
      <c r="XCJ165" s="1"/>
      <c r="XCK165" s="1"/>
      <c r="XCL165" s="1"/>
      <c r="XCM165" s="1"/>
      <c r="XCN165" s="1"/>
      <c r="XCO165" s="1"/>
      <c r="XCP165" s="1"/>
      <c r="XCQ165" s="1"/>
      <c r="XCR165" s="1"/>
      <c r="XCS165" s="1"/>
      <c r="XCT165" s="1"/>
      <c r="XCU165" s="1"/>
      <c r="XCV165" s="1"/>
      <c r="XCW165" s="1"/>
      <c r="XCX165" s="1"/>
      <c r="XCY165" s="1"/>
      <c r="XCZ165" s="1"/>
      <c r="XDA165" s="1"/>
      <c r="XDB165" s="1"/>
      <c r="XDC165" s="1"/>
      <c r="XDD165" s="1"/>
      <c r="XDE165" s="1"/>
      <c r="XDF165" s="1"/>
      <c r="XDG165" s="1"/>
      <c r="XDH165" s="1"/>
      <c r="XDI165" s="1"/>
      <c r="XDJ165" s="1"/>
      <c r="XDK165" s="1"/>
      <c r="XDL165" s="1"/>
      <c r="XDM165" s="1"/>
      <c r="XDN165" s="1"/>
      <c r="XDO165" s="1"/>
      <c r="XDP165" s="1"/>
      <c r="XDQ165" s="1"/>
      <c r="XDR165" s="1"/>
      <c r="XDS165" s="1"/>
      <c r="XDT165" s="1"/>
      <c r="XDU165" s="1"/>
      <c r="XDV165" s="1"/>
      <c r="XDW165" s="1"/>
      <c r="XDX165" s="1"/>
      <c r="XDY165" s="1"/>
      <c r="XDZ165" s="1"/>
      <c r="XEA165" s="1"/>
      <c r="XEB165" s="1"/>
      <c r="XEC165" s="1"/>
      <c r="XED165" s="1"/>
      <c r="XEE165" s="1"/>
      <c r="XEF165" s="1"/>
      <c r="XEG165" s="1"/>
      <c r="XEH165" s="1"/>
      <c r="XEI165" s="1"/>
      <c r="XEJ165" s="1"/>
      <c r="XEK165" s="1"/>
      <c r="XEL165" s="1"/>
      <c r="XEM165" s="1"/>
      <c r="XEN165" s="1"/>
      <c r="XEO165" s="1"/>
      <c r="XEP165" s="1"/>
      <c r="XEQ165" s="1"/>
      <c r="XER165" s="1"/>
      <c r="XES165" s="1"/>
      <c r="XET165" s="1"/>
      <c r="XEU165" s="1"/>
      <c r="XEV165" s="1"/>
      <c r="XEW165" s="1"/>
      <c r="XEX165" s="1"/>
      <c r="XEY165" s="1"/>
      <c r="XEZ165" s="1"/>
      <c r="XFA165" s="1"/>
      <c r="XFB165" s="1"/>
      <c r="XFC165" s="1"/>
    </row>
    <row r="166" spans="1:150 16226:16383" s="3" customFormat="1" ht="20.25" customHeight="1" x14ac:dyDescent="0.35">
      <c r="A166" s="93">
        <v>6</v>
      </c>
      <c r="B166" s="93"/>
      <c r="C166" s="49" t="s">
        <v>339</v>
      </c>
      <c r="D166" s="49" t="s">
        <v>335</v>
      </c>
      <c r="E166" s="70">
        <f>(74.52)*(10.764)</f>
        <v>802.1332799999999</v>
      </c>
      <c r="F166" s="70">
        <f>(1.22*(2.93+2.45))*(10.764)</f>
        <v>70.650590400000013</v>
      </c>
      <c r="G166" s="6">
        <v>0</v>
      </c>
      <c r="H166" s="6">
        <f t="shared" si="13"/>
        <v>872.78387039999996</v>
      </c>
      <c r="I166" s="1" t="s">
        <v>375</v>
      </c>
      <c r="J166" s="1"/>
      <c r="K166" s="1"/>
      <c r="L166" s="1"/>
      <c r="M166" s="1"/>
      <c r="N166" s="1"/>
      <c r="O166" s="1"/>
      <c r="P166" s="1"/>
      <c r="Q166" s="1"/>
      <c r="R166" s="1"/>
      <c r="S166" s="1"/>
      <c r="T166" s="22" t="e">
        <f t="shared" ca="1" si="11"/>
        <v>#REF!</v>
      </c>
      <c r="U166" s="22" t="e">
        <f t="shared" ca="1" si="12"/>
        <v>#REF!</v>
      </c>
      <c r="V166" s="22">
        <f t="shared" ca="1" si="12"/>
        <v>606</v>
      </c>
      <c r="W166" s="1"/>
      <c r="X166" s="1"/>
      <c r="Y166" s="1"/>
      <c r="Z166" s="1"/>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c r="BE166" s="1"/>
      <c r="BF166" s="1"/>
      <c r="BG166" s="1"/>
      <c r="BH166" s="1"/>
      <c r="BI166" s="1"/>
      <c r="BJ166" s="1"/>
      <c r="BK166" s="1"/>
      <c r="BL166" s="1"/>
      <c r="BM166" s="1"/>
      <c r="BN166" s="1"/>
      <c r="BO166" s="1"/>
      <c r="BP166" s="1"/>
      <c r="BQ166" s="1"/>
      <c r="BR166" s="1"/>
      <c r="BS166" s="1"/>
      <c r="BT166" s="1"/>
      <c r="BU166" s="1"/>
      <c r="BV166" s="1"/>
      <c r="BW166" s="1"/>
      <c r="BX166" s="1"/>
      <c r="BY166" s="1"/>
      <c r="BZ166" s="1"/>
      <c r="CA166" s="1"/>
      <c r="CB166" s="1"/>
      <c r="CC166" s="1"/>
      <c r="CD166" s="1"/>
      <c r="CE166" s="1"/>
      <c r="CF166" s="1"/>
      <c r="CG166" s="1"/>
      <c r="CH166" s="1"/>
      <c r="CI166" s="1"/>
      <c r="CJ166" s="1"/>
      <c r="CK166" s="1"/>
      <c r="CL166" s="1"/>
      <c r="CM166" s="1"/>
      <c r="CN166" s="1"/>
      <c r="CO166" s="1"/>
      <c r="CP166" s="1"/>
      <c r="CQ166" s="1"/>
      <c r="CR166" s="1"/>
      <c r="CS166" s="1"/>
      <c r="CT166" s="1"/>
      <c r="CU166" s="1"/>
      <c r="CV166" s="1"/>
      <c r="CW166" s="1"/>
      <c r="CX166" s="1"/>
      <c r="CY166" s="1"/>
      <c r="CZ166" s="1"/>
      <c r="DA166" s="1"/>
      <c r="DB166" s="1"/>
      <c r="DC166" s="1"/>
      <c r="DD166" s="1"/>
      <c r="DE166" s="1"/>
      <c r="DF166" s="1"/>
      <c r="DG166" s="1"/>
      <c r="DH166" s="1"/>
      <c r="DI166" s="1"/>
      <c r="DJ166" s="1"/>
      <c r="DK166" s="1"/>
      <c r="DL166" s="1"/>
      <c r="DM166" s="1"/>
      <c r="DN166" s="1"/>
      <c r="DO166" s="1"/>
      <c r="DP166" s="1"/>
      <c r="DQ166" s="1"/>
      <c r="DR166" s="1"/>
      <c r="DS166" s="1"/>
      <c r="DT166" s="1"/>
      <c r="DU166" s="1"/>
      <c r="DV166" s="1"/>
      <c r="DW166" s="1"/>
      <c r="DX166" s="1"/>
      <c r="DY166" s="1"/>
      <c r="DZ166" s="1"/>
      <c r="EA166" s="1"/>
      <c r="EB166" s="1"/>
      <c r="EC166" s="1"/>
      <c r="ED166" s="1"/>
      <c r="EE166" s="1"/>
      <c r="EF166" s="1"/>
      <c r="EG166" s="1"/>
      <c r="EH166" s="1"/>
      <c r="EI166" s="1"/>
      <c r="EJ166" s="1"/>
      <c r="EK166" s="1"/>
      <c r="EL166" s="1"/>
      <c r="EM166" s="1"/>
      <c r="EN166" s="1"/>
      <c r="EO166" s="1"/>
      <c r="EP166" s="1"/>
      <c r="EQ166" s="1"/>
      <c r="ER166" s="1"/>
      <c r="ES166" s="1"/>
      <c r="ET166" s="1"/>
      <c r="WZB166" s="1"/>
      <c r="WZC166" s="1"/>
      <c r="WZD166" s="1"/>
      <c r="WZE166" s="1"/>
      <c r="WZF166" s="1"/>
      <c r="WZG166" s="1"/>
      <c r="WZH166" s="1"/>
      <c r="WZI166" s="1"/>
      <c r="WZJ166" s="1"/>
      <c r="WZK166" s="1"/>
      <c r="WZL166" s="1"/>
      <c r="WZM166" s="1"/>
      <c r="WZN166" s="1"/>
      <c r="WZO166" s="1"/>
      <c r="WZP166" s="1"/>
      <c r="WZQ166" s="1"/>
      <c r="WZR166" s="1"/>
      <c r="WZS166" s="1"/>
      <c r="WZT166" s="1"/>
      <c r="WZU166" s="1"/>
      <c r="WZV166" s="1"/>
      <c r="WZW166" s="1"/>
      <c r="WZX166" s="1"/>
      <c r="WZY166" s="1"/>
      <c r="WZZ166" s="1"/>
      <c r="XAA166" s="1"/>
      <c r="XAB166" s="1"/>
      <c r="XAC166" s="1"/>
      <c r="XAD166" s="1"/>
      <c r="XAE166" s="1"/>
      <c r="XAF166" s="1"/>
      <c r="XAG166" s="1"/>
      <c r="XAH166" s="1"/>
      <c r="XAI166" s="1"/>
      <c r="XAJ166" s="1"/>
      <c r="XAK166" s="1"/>
      <c r="XAL166" s="1"/>
      <c r="XAM166" s="1"/>
      <c r="XAN166" s="1"/>
      <c r="XAO166" s="1"/>
      <c r="XAP166" s="1"/>
      <c r="XAQ166" s="1"/>
      <c r="XAR166" s="1"/>
      <c r="XAS166" s="1"/>
      <c r="XAT166" s="1"/>
      <c r="XAU166" s="1"/>
      <c r="XAV166" s="1"/>
      <c r="XAW166" s="1"/>
      <c r="XAX166" s="1"/>
      <c r="XAY166" s="1"/>
      <c r="XAZ166" s="1"/>
      <c r="XBA166" s="1"/>
      <c r="XBB166" s="1"/>
      <c r="XBC166" s="1"/>
      <c r="XBD166" s="1"/>
      <c r="XBE166" s="1"/>
      <c r="XBF166" s="1"/>
      <c r="XBG166" s="1"/>
      <c r="XBH166" s="1"/>
      <c r="XBI166" s="1"/>
      <c r="XBJ166" s="1"/>
      <c r="XBK166" s="1"/>
      <c r="XBL166" s="1"/>
      <c r="XBM166" s="1"/>
      <c r="XBN166" s="1"/>
      <c r="XBO166" s="1"/>
      <c r="XBP166" s="1"/>
      <c r="XBQ166" s="1"/>
      <c r="XBR166" s="1"/>
      <c r="XBS166" s="1"/>
      <c r="XBT166" s="1"/>
      <c r="XBU166" s="1"/>
      <c r="XBV166" s="1"/>
      <c r="XBW166" s="1"/>
      <c r="XBX166" s="1"/>
      <c r="XBY166" s="1"/>
      <c r="XBZ166" s="1"/>
      <c r="XCA166" s="1"/>
      <c r="XCB166" s="1"/>
      <c r="XCC166" s="1"/>
      <c r="XCD166" s="1"/>
      <c r="XCE166" s="1"/>
      <c r="XCF166" s="1"/>
      <c r="XCG166" s="1"/>
      <c r="XCH166" s="1"/>
      <c r="XCI166" s="1"/>
      <c r="XCJ166" s="1"/>
      <c r="XCK166" s="1"/>
      <c r="XCL166" s="1"/>
      <c r="XCM166" s="1"/>
      <c r="XCN166" s="1"/>
      <c r="XCO166" s="1"/>
      <c r="XCP166" s="1"/>
      <c r="XCQ166" s="1"/>
      <c r="XCR166" s="1"/>
      <c r="XCS166" s="1"/>
      <c r="XCT166" s="1"/>
      <c r="XCU166" s="1"/>
      <c r="XCV166" s="1"/>
      <c r="XCW166" s="1"/>
      <c r="XCX166" s="1"/>
      <c r="XCY166" s="1"/>
      <c r="XCZ166" s="1"/>
      <c r="XDA166" s="1"/>
      <c r="XDB166" s="1"/>
      <c r="XDC166" s="1"/>
      <c r="XDD166" s="1"/>
      <c r="XDE166" s="1"/>
      <c r="XDF166" s="1"/>
      <c r="XDG166" s="1"/>
      <c r="XDH166" s="1"/>
      <c r="XDI166" s="1"/>
      <c r="XDJ166" s="1"/>
      <c r="XDK166" s="1"/>
      <c r="XDL166" s="1"/>
      <c r="XDM166" s="1"/>
      <c r="XDN166" s="1"/>
      <c r="XDO166" s="1"/>
      <c r="XDP166" s="1"/>
      <c r="XDQ166" s="1"/>
      <c r="XDR166" s="1"/>
      <c r="XDS166" s="1"/>
      <c r="XDT166" s="1"/>
      <c r="XDU166" s="1"/>
      <c r="XDV166" s="1"/>
      <c r="XDW166" s="1"/>
      <c r="XDX166" s="1"/>
      <c r="XDY166" s="1"/>
      <c r="XDZ166" s="1"/>
      <c r="XEA166" s="1"/>
      <c r="XEB166" s="1"/>
      <c r="XEC166" s="1"/>
      <c r="XED166" s="1"/>
      <c r="XEE166" s="1"/>
      <c r="XEF166" s="1"/>
      <c r="XEG166" s="1"/>
      <c r="XEH166" s="1"/>
      <c r="XEI166" s="1"/>
      <c r="XEJ166" s="1"/>
      <c r="XEK166" s="1"/>
      <c r="XEL166" s="1"/>
      <c r="XEM166" s="1"/>
      <c r="XEN166" s="1"/>
      <c r="XEO166" s="1"/>
      <c r="XEP166" s="1"/>
      <c r="XEQ166" s="1"/>
      <c r="XER166" s="1"/>
      <c r="XES166" s="1"/>
      <c r="XET166" s="1"/>
      <c r="XEU166" s="1"/>
      <c r="XEV166" s="1"/>
      <c r="XEW166" s="1"/>
      <c r="XEX166" s="1"/>
      <c r="XEY166" s="1"/>
      <c r="XEZ166" s="1"/>
      <c r="XFA166" s="1"/>
      <c r="XFB166" s="1"/>
      <c r="XFC166" s="1"/>
    </row>
    <row r="167" spans="1:150 16226:16383" s="3" customFormat="1" ht="20.25" customHeight="1" x14ac:dyDescent="0.35">
      <c r="A167" s="93">
        <v>7</v>
      </c>
      <c r="B167" s="93"/>
      <c r="C167" s="49" t="s">
        <v>339</v>
      </c>
      <c r="D167" s="49" t="s">
        <v>334</v>
      </c>
      <c r="E167" s="70">
        <f>(84.09)*(10.764)</f>
        <v>905.14476000000002</v>
      </c>
      <c r="F167" s="70">
        <f>(1.22*(2.4+3.35))*(10.764)</f>
        <v>75.50945999999999</v>
      </c>
      <c r="G167" s="6">
        <v>0</v>
      </c>
      <c r="H167" s="6">
        <f t="shared" si="13"/>
        <v>980.65422000000001</v>
      </c>
      <c r="I167" s="1" t="s">
        <v>375</v>
      </c>
      <c r="J167" s="1"/>
      <c r="K167" s="1"/>
      <c r="L167" s="1"/>
      <c r="M167" s="1"/>
      <c r="N167" s="1"/>
      <c r="O167" s="1"/>
      <c r="P167" s="1"/>
      <c r="Q167" s="1"/>
      <c r="R167" s="1"/>
      <c r="S167" s="1"/>
      <c r="T167" s="22" t="e">
        <f t="shared" ca="1" si="11"/>
        <v>#REF!</v>
      </c>
      <c r="U167" s="22" t="e">
        <f t="shared" ca="1" si="12"/>
        <v>#REF!</v>
      </c>
      <c r="V167" s="22">
        <f t="shared" ca="1" si="12"/>
        <v>607</v>
      </c>
      <c r="W167" s="1"/>
      <c r="X167" s="1"/>
      <c r="Y167" s="1"/>
      <c r="Z167" s="1"/>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c r="BE167" s="1"/>
      <c r="BF167" s="1"/>
      <c r="BG167" s="1"/>
      <c r="BH167" s="1"/>
      <c r="BI167" s="1"/>
      <c r="BJ167" s="1"/>
      <c r="BK167" s="1"/>
      <c r="BL167" s="1"/>
      <c r="BM167" s="1"/>
      <c r="BN167" s="1"/>
      <c r="BO167" s="1"/>
      <c r="BP167" s="1"/>
      <c r="BQ167" s="1"/>
      <c r="BR167" s="1"/>
      <c r="BS167" s="1"/>
      <c r="BT167" s="1"/>
      <c r="BU167" s="1"/>
      <c r="BV167" s="1"/>
      <c r="BW167" s="1"/>
      <c r="BX167" s="1"/>
      <c r="BY167" s="1"/>
      <c r="BZ167" s="1"/>
      <c r="CA167" s="1"/>
      <c r="CB167" s="1"/>
      <c r="CC167" s="1"/>
      <c r="CD167" s="1"/>
      <c r="CE167" s="1"/>
      <c r="CF167" s="1"/>
      <c r="CG167" s="1"/>
      <c r="CH167" s="1"/>
      <c r="CI167" s="1"/>
      <c r="CJ167" s="1"/>
      <c r="CK167" s="1"/>
      <c r="CL167" s="1"/>
      <c r="CM167" s="1"/>
      <c r="CN167" s="1"/>
      <c r="CO167" s="1"/>
      <c r="CP167" s="1"/>
      <c r="CQ167" s="1"/>
      <c r="CR167" s="1"/>
      <c r="CS167" s="1"/>
      <c r="CT167" s="1"/>
      <c r="CU167" s="1"/>
      <c r="CV167" s="1"/>
      <c r="CW167" s="1"/>
      <c r="CX167" s="1"/>
      <c r="CY167" s="1"/>
      <c r="CZ167" s="1"/>
      <c r="DA167" s="1"/>
      <c r="DB167" s="1"/>
      <c r="DC167" s="1"/>
      <c r="DD167" s="1"/>
      <c r="DE167" s="1"/>
      <c r="DF167" s="1"/>
      <c r="DG167" s="1"/>
      <c r="DH167" s="1"/>
      <c r="DI167" s="1"/>
      <c r="DJ167" s="1"/>
      <c r="DK167" s="1"/>
      <c r="DL167" s="1"/>
      <c r="DM167" s="1"/>
      <c r="DN167" s="1"/>
      <c r="DO167" s="1"/>
      <c r="DP167" s="1"/>
      <c r="DQ167" s="1"/>
      <c r="DR167" s="1"/>
      <c r="DS167" s="1"/>
      <c r="DT167" s="1"/>
      <c r="DU167" s="1"/>
      <c r="DV167" s="1"/>
      <c r="DW167" s="1"/>
      <c r="DX167" s="1"/>
      <c r="DY167" s="1"/>
      <c r="DZ167" s="1"/>
      <c r="EA167" s="1"/>
      <c r="EB167" s="1"/>
      <c r="EC167" s="1"/>
      <c r="ED167" s="1"/>
      <c r="EE167" s="1"/>
      <c r="EF167" s="1"/>
      <c r="EG167" s="1"/>
      <c r="EH167" s="1"/>
      <c r="EI167" s="1"/>
      <c r="EJ167" s="1"/>
      <c r="EK167" s="1"/>
      <c r="EL167" s="1"/>
      <c r="EM167" s="1"/>
      <c r="EN167" s="1"/>
      <c r="EO167" s="1"/>
      <c r="EP167" s="1"/>
      <c r="EQ167" s="1"/>
      <c r="ER167" s="1"/>
      <c r="ES167" s="1"/>
      <c r="ET167" s="1"/>
      <c r="WZB167" s="1"/>
      <c r="WZC167" s="1"/>
      <c r="WZD167" s="1"/>
      <c r="WZE167" s="1"/>
      <c r="WZF167" s="1"/>
      <c r="WZG167" s="1"/>
      <c r="WZH167" s="1"/>
      <c r="WZI167" s="1"/>
      <c r="WZJ167" s="1"/>
      <c r="WZK167" s="1"/>
      <c r="WZL167" s="1"/>
      <c r="WZM167" s="1"/>
      <c r="WZN167" s="1"/>
      <c r="WZO167" s="1"/>
      <c r="WZP167" s="1"/>
      <c r="WZQ167" s="1"/>
      <c r="WZR167" s="1"/>
      <c r="WZS167" s="1"/>
      <c r="WZT167" s="1"/>
      <c r="WZU167" s="1"/>
      <c r="WZV167" s="1"/>
      <c r="WZW167" s="1"/>
      <c r="WZX167" s="1"/>
      <c r="WZY167" s="1"/>
      <c r="WZZ167" s="1"/>
      <c r="XAA167" s="1"/>
      <c r="XAB167" s="1"/>
      <c r="XAC167" s="1"/>
      <c r="XAD167" s="1"/>
      <c r="XAE167" s="1"/>
      <c r="XAF167" s="1"/>
      <c r="XAG167" s="1"/>
      <c r="XAH167" s="1"/>
      <c r="XAI167" s="1"/>
      <c r="XAJ167" s="1"/>
      <c r="XAK167" s="1"/>
      <c r="XAL167" s="1"/>
      <c r="XAM167" s="1"/>
      <c r="XAN167" s="1"/>
      <c r="XAO167" s="1"/>
      <c r="XAP167" s="1"/>
      <c r="XAQ167" s="1"/>
      <c r="XAR167" s="1"/>
      <c r="XAS167" s="1"/>
      <c r="XAT167" s="1"/>
      <c r="XAU167" s="1"/>
      <c r="XAV167" s="1"/>
      <c r="XAW167" s="1"/>
      <c r="XAX167" s="1"/>
      <c r="XAY167" s="1"/>
      <c r="XAZ167" s="1"/>
      <c r="XBA167" s="1"/>
      <c r="XBB167" s="1"/>
      <c r="XBC167" s="1"/>
      <c r="XBD167" s="1"/>
      <c r="XBE167" s="1"/>
      <c r="XBF167" s="1"/>
      <c r="XBG167" s="1"/>
      <c r="XBH167" s="1"/>
      <c r="XBI167" s="1"/>
      <c r="XBJ167" s="1"/>
      <c r="XBK167" s="1"/>
      <c r="XBL167" s="1"/>
      <c r="XBM167" s="1"/>
      <c r="XBN167" s="1"/>
      <c r="XBO167" s="1"/>
      <c r="XBP167" s="1"/>
      <c r="XBQ167" s="1"/>
      <c r="XBR167" s="1"/>
      <c r="XBS167" s="1"/>
      <c r="XBT167" s="1"/>
      <c r="XBU167" s="1"/>
      <c r="XBV167" s="1"/>
      <c r="XBW167" s="1"/>
      <c r="XBX167" s="1"/>
      <c r="XBY167" s="1"/>
      <c r="XBZ167" s="1"/>
      <c r="XCA167" s="1"/>
      <c r="XCB167" s="1"/>
      <c r="XCC167" s="1"/>
      <c r="XCD167" s="1"/>
      <c r="XCE167" s="1"/>
      <c r="XCF167" s="1"/>
      <c r="XCG167" s="1"/>
      <c r="XCH167" s="1"/>
      <c r="XCI167" s="1"/>
      <c r="XCJ167" s="1"/>
      <c r="XCK167" s="1"/>
      <c r="XCL167" s="1"/>
      <c r="XCM167" s="1"/>
      <c r="XCN167" s="1"/>
      <c r="XCO167" s="1"/>
      <c r="XCP167" s="1"/>
      <c r="XCQ167" s="1"/>
      <c r="XCR167" s="1"/>
      <c r="XCS167" s="1"/>
      <c r="XCT167" s="1"/>
      <c r="XCU167" s="1"/>
      <c r="XCV167" s="1"/>
      <c r="XCW167" s="1"/>
      <c r="XCX167" s="1"/>
      <c r="XCY167" s="1"/>
      <c r="XCZ167" s="1"/>
      <c r="XDA167" s="1"/>
      <c r="XDB167" s="1"/>
      <c r="XDC167" s="1"/>
      <c r="XDD167" s="1"/>
      <c r="XDE167" s="1"/>
      <c r="XDF167" s="1"/>
      <c r="XDG167" s="1"/>
      <c r="XDH167" s="1"/>
      <c r="XDI167" s="1"/>
      <c r="XDJ167" s="1"/>
      <c r="XDK167" s="1"/>
      <c r="XDL167" s="1"/>
      <c r="XDM167" s="1"/>
      <c r="XDN167" s="1"/>
      <c r="XDO167" s="1"/>
      <c r="XDP167" s="1"/>
      <c r="XDQ167" s="1"/>
      <c r="XDR167" s="1"/>
      <c r="XDS167" s="1"/>
      <c r="XDT167" s="1"/>
      <c r="XDU167" s="1"/>
      <c r="XDV167" s="1"/>
      <c r="XDW167" s="1"/>
      <c r="XDX167" s="1"/>
      <c r="XDY167" s="1"/>
      <c r="XDZ167" s="1"/>
      <c r="XEA167" s="1"/>
      <c r="XEB167" s="1"/>
      <c r="XEC167" s="1"/>
      <c r="XED167" s="1"/>
      <c r="XEE167" s="1"/>
      <c r="XEF167" s="1"/>
      <c r="XEG167" s="1"/>
      <c r="XEH167" s="1"/>
      <c r="XEI167" s="1"/>
      <c r="XEJ167" s="1"/>
      <c r="XEK167" s="1"/>
      <c r="XEL167" s="1"/>
      <c r="XEM167" s="1"/>
      <c r="XEN167" s="1"/>
      <c r="XEO167" s="1"/>
      <c r="XEP167" s="1"/>
      <c r="XEQ167" s="1"/>
      <c r="XER167" s="1"/>
      <c r="XES167" s="1"/>
      <c r="XET167" s="1"/>
      <c r="XEU167" s="1"/>
      <c r="XEV167" s="1"/>
      <c r="XEW167" s="1"/>
      <c r="XEX167" s="1"/>
      <c r="XEY167" s="1"/>
      <c r="XEZ167" s="1"/>
      <c r="XFA167" s="1"/>
      <c r="XFB167" s="1"/>
      <c r="XFC167" s="1"/>
    </row>
    <row r="168" spans="1:150 16226:16383" s="3" customFormat="1" ht="20.25" customHeight="1" x14ac:dyDescent="0.35">
      <c r="A168" s="93">
        <v>8</v>
      </c>
      <c r="B168" s="93"/>
      <c r="C168" s="49" t="s">
        <v>339</v>
      </c>
      <c r="D168" s="49" t="s">
        <v>335</v>
      </c>
      <c r="E168" s="70">
        <f>(74.52)*(10.764)</f>
        <v>802.1332799999999</v>
      </c>
      <c r="F168" s="70">
        <f>(1.22*(2.93+2.45))*(10.764)</f>
        <v>70.650590400000013</v>
      </c>
      <c r="G168" s="6">
        <v>0</v>
      </c>
      <c r="H168" s="6">
        <f t="shared" si="13"/>
        <v>872.78387039999996</v>
      </c>
      <c r="I168" s="1" t="s">
        <v>375</v>
      </c>
      <c r="J168" s="1"/>
      <c r="K168" s="1"/>
      <c r="L168" s="1"/>
      <c r="M168" s="1"/>
      <c r="N168" s="1"/>
      <c r="O168" s="1"/>
      <c r="P168" s="1"/>
      <c r="Q168" s="1"/>
      <c r="R168" s="1"/>
      <c r="S168" s="1"/>
      <c r="T168" s="22" t="e">
        <f t="shared" ca="1" si="11"/>
        <v>#REF!</v>
      </c>
      <c r="U168" s="22" t="e">
        <f t="shared" ca="1" si="12"/>
        <v>#REF!</v>
      </c>
      <c r="V168" s="22">
        <f t="shared" ca="1" si="12"/>
        <v>608</v>
      </c>
      <c r="W168" s="1"/>
      <c r="X168" s="1"/>
      <c r="Y168" s="1"/>
      <c r="Z168" s="1"/>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c r="BE168" s="1"/>
      <c r="BF168" s="1"/>
      <c r="BG168" s="1"/>
      <c r="BH168" s="1"/>
      <c r="BI168" s="1"/>
      <c r="BJ168" s="1"/>
      <c r="BK168" s="1"/>
      <c r="BL168" s="1"/>
      <c r="BM168" s="1"/>
      <c r="BN168" s="1"/>
      <c r="BO168" s="1"/>
      <c r="BP168" s="1"/>
      <c r="BQ168" s="1"/>
      <c r="BR168" s="1"/>
      <c r="BS168" s="1"/>
      <c r="BT168" s="1"/>
      <c r="BU168" s="1"/>
      <c r="BV168" s="1"/>
      <c r="BW168" s="1"/>
      <c r="BX168" s="1"/>
      <c r="BY168" s="1"/>
      <c r="BZ168" s="1"/>
      <c r="CA168" s="1"/>
      <c r="CB168" s="1"/>
      <c r="CC168" s="1"/>
      <c r="CD168" s="1"/>
      <c r="CE168" s="1"/>
      <c r="CF168" s="1"/>
      <c r="CG168" s="1"/>
      <c r="CH168" s="1"/>
      <c r="CI168" s="1"/>
      <c r="CJ168" s="1"/>
      <c r="CK168" s="1"/>
      <c r="CL168" s="1"/>
      <c r="CM168" s="1"/>
      <c r="CN168" s="1"/>
      <c r="CO168" s="1"/>
      <c r="CP168" s="1"/>
      <c r="CQ168" s="1"/>
      <c r="CR168" s="1"/>
      <c r="CS168" s="1"/>
      <c r="CT168" s="1"/>
      <c r="CU168" s="1"/>
      <c r="CV168" s="1"/>
      <c r="CW168" s="1"/>
      <c r="CX168" s="1"/>
      <c r="CY168" s="1"/>
      <c r="CZ168" s="1"/>
      <c r="DA168" s="1"/>
      <c r="DB168" s="1"/>
      <c r="DC168" s="1"/>
      <c r="DD168" s="1"/>
      <c r="DE168" s="1"/>
      <c r="DF168" s="1"/>
      <c r="DG168" s="1"/>
      <c r="DH168" s="1"/>
      <c r="DI168" s="1"/>
      <c r="DJ168" s="1"/>
      <c r="DK168" s="1"/>
      <c r="DL168" s="1"/>
      <c r="DM168" s="1"/>
      <c r="DN168" s="1"/>
      <c r="DO168" s="1"/>
      <c r="DP168" s="1"/>
      <c r="DQ168" s="1"/>
      <c r="DR168" s="1"/>
      <c r="DS168" s="1"/>
      <c r="DT168" s="1"/>
      <c r="DU168" s="1"/>
      <c r="DV168" s="1"/>
      <c r="DW168" s="1"/>
      <c r="DX168" s="1"/>
      <c r="DY168" s="1"/>
      <c r="DZ168" s="1"/>
      <c r="EA168" s="1"/>
      <c r="EB168" s="1"/>
      <c r="EC168" s="1"/>
      <c r="ED168" s="1"/>
      <c r="EE168" s="1"/>
      <c r="EF168" s="1"/>
      <c r="EG168" s="1"/>
      <c r="EH168" s="1"/>
      <c r="EI168" s="1"/>
      <c r="EJ168" s="1"/>
      <c r="EK168" s="1"/>
      <c r="EL168" s="1"/>
      <c r="EM168" s="1"/>
      <c r="EN168" s="1"/>
      <c r="EO168" s="1"/>
      <c r="EP168" s="1"/>
      <c r="EQ168" s="1"/>
      <c r="ER168" s="1"/>
      <c r="ES168" s="1"/>
      <c r="ET168" s="1"/>
      <c r="WZB168" s="1"/>
      <c r="WZC168" s="1"/>
      <c r="WZD168" s="1"/>
      <c r="WZE168" s="1"/>
      <c r="WZF168" s="1"/>
      <c r="WZG168" s="1"/>
      <c r="WZH168" s="1"/>
      <c r="WZI168" s="1"/>
      <c r="WZJ168" s="1"/>
      <c r="WZK168" s="1"/>
      <c r="WZL168" s="1"/>
      <c r="WZM168" s="1"/>
      <c r="WZN168" s="1"/>
      <c r="WZO168" s="1"/>
      <c r="WZP168" s="1"/>
      <c r="WZQ168" s="1"/>
      <c r="WZR168" s="1"/>
      <c r="WZS168" s="1"/>
      <c r="WZT168" s="1"/>
      <c r="WZU168" s="1"/>
      <c r="WZV168" s="1"/>
      <c r="WZW168" s="1"/>
      <c r="WZX168" s="1"/>
      <c r="WZY168" s="1"/>
      <c r="WZZ168" s="1"/>
      <c r="XAA168" s="1"/>
      <c r="XAB168" s="1"/>
      <c r="XAC168" s="1"/>
      <c r="XAD168" s="1"/>
      <c r="XAE168" s="1"/>
      <c r="XAF168" s="1"/>
      <c r="XAG168" s="1"/>
      <c r="XAH168" s="1"/>
      <c r="XAI168" s="1"/>
      <c r="XAJ168" s="1"/>
      <c r="XAK168" s="1"/>
      <c r="XAL168" s="1"/>
      <c r="XAM168" s="1"/>
      <c r="XAN168" s="1"/>
      <c r="XAO168" s="1"/>
      <c r="XAP168" s="1"/>
      <c r="XAQ168" s="1"/>
      <c r="XAR168" s="1"/>
      <c r="XAS168" s="1"/>
      <c r="XAT168" s="1"/>
      <c r="XAU168" s="1"/>
      <c r="XAV168" s="1"/>
      <c r="XAW168" s="1"/>
      <c r="XAX168" s="1"/>
      <c r="XAY168" s="1"/>
      <c r="XAZ168" s="1"/>
      <c r="XBA168" s="1"/>
      <c r="XBB168" s="1"/>
      <c r="XBC168" s="1"/>
      <c r="XBD168" s="1"/>
      <c r="XBE168" s="1"/>
      <c r="XBF168" s="1"/>
      <c r="XBG168" s="1"/>
      <c r="XBH168" s="1"/>
      <c r="XBI168" s="1"/>
      <c r="XBJ168" s="1"/>
      <c r="XBK168" s="1"/>
      <c r="XBL168" s="1"/>
      <c r="XBM168" s="1"/>
      <c r="XBN168" s="1"/>
      <c r="XBO168" s="1"/>
      <c r="XBP168" s="1"/>
      <c r="XBQ168" s="1"/>
      <c r="XBR168" s="1"/>
      <c r="XBS168" s="1"/>
      <c r="XBT168" s="1"/>
      <c r="XBU168" s="1"/>
      <c r="XBV168" s="1"/>
      <c r="XBW168" s="1"/>
      <c r="XBX168" s="1"/>
      <c r="XBY168" s="1"/>
      <c r="XBZ168" s="1"/>
      <c r="XCA168" s="1"/>
      <c r="XCB168" s="1"/>
      <c r="XCC168" s="1"/>
      <c r="XCD168" s="1"/>
      <c r="XCE168" s="1"/>
      <c r="XCF168" s="1"/>
      <c r="XCG168" s="1"/>
      <c r="XCH168" s="1"/>
      <c r="XCI168" s="1"/>
      <c r="XCJ168" s="1"/>
      <c r="XCK168" s="1"/>
      <c r="XCL168" s="1"/>
      <c r="XCM168" s="1"/>
      <c r="XCN168" s="1"/>
      <c r="XCO168" s="1"/>
      <c r="XCP168" s="1"/>
      <c r="XCQ168" s="1"/>
      <c r="XCR168" s="1"/>
      <c r="XCS168" s="1"/>
      <c r="XCT168" s="1"/>
      <c r="XCU168" s="1"/>
      <c r="XCV168" s="1"/>
      <c r="XCW168" s="1"/>
      <c r="XCX168" s="1"/>
      <c r="XCY168" s="1"/>
      <c r="XCZ168" s="1"/>
      <c r="XDA168" s="1"/>
      <c r="XDB168" s="1"/>
      <c r="XDC168" s="1"/>
      <c r="XDD168" s="1"/>
      <c r="XDE168" s="1"/>
      <c r="XDF168" s="1"/>
      <c r="XDG168" s="1"/>
      <c r="XDH168" s="1"/>
      <c r="XDI168" s="1"/>
      <c r="XDJ168" s="1"/>
      <c r="XDK168" s="1"/>
      <c r="XDL168" s="1"/>
      <c r="XDM168" s="1"/>
      <c r="XDN168" s="1"/>
      <c r="XDO168" s="1"/>
      <c r="XDP168" s="1"/>
      <c r="XDQ168" s="1"/>
      <c r="XDR168" s="1"/>
      <c r="XDS168" s="1"/>
      <c r="XDT168" s="1"/>
      <c r="XDU168" s="1"/>
      <c r="XDV168" s="1"/>
      <c r="XDW168" s="1"/>
      <c r="XDX168" s="1"/>
      <c r="XDY168" s="1"/>
      <c r="XDZ168" s="1"/>
      <c r="XEA168" s="1"/>
      <c r="XEB168" s="1"/>
      <c r="XEC168" s="1"/>
      <c r="XED168" s="1"/>
      <c r="XEE168" s="1"/>
      <c r="XEF168" s="1"/>
      <c r="XEG168" s="1"/>
      <c r="XEH168" s="1"/>
      <c r="XEI168" s="1"/>
      <c r="XEJ168" s="1"/>
      <c r="XEK168" s="1"/>
      <c r="XEL168" s="1"/>
      <c r="XEM168" s="1"/>
      <c r="XEN168" s="1"/>
      <c r="XEO168" s="1"/>
      <c r="XEP168" s="1"/>
      <c r="XEQ168" s="1"/>
      <c r="XER168" s="1"/>
      <c r="XES168" s="1"/>
      <c r="XET168" s="1"/>
      <c r="XEU168" s="1"/>
      <c r="XEV168" s="1"/>
      <c r="XEW168" s="1"/>
      <c r="XEX168" s="1"/>
      <c r="XEY168" s="1"/>
      <c r="XEZ168" s="1"/>
      <c r="XFA168" s="1"/>
      <c r="XFB168" s="1"/>
      <c r="XFC168" s="1"/>
    </row>
    <row r="169" spans="1:150 16226:16383" s="3" customFormat="1" ht="20.25" customHeight="1" x14ac:dyDescent="0.35">
      <c r="A169" s="90" t="s">
        <v>376</v>
      </c>
      <c r="B169" s="91"/>
      <c r="C169" s="91"/>
      <c r="D169" s="91"/>
      <c r="E169" s="91"/>
      <c r="F169" s="91"/>
      <c r="G169" s="91"/>
      <c r="H169" s="92"/>
      <c r="I169" s="4">
        <f>6</f>
        <v>6</v>
      </c>
      <c r="J169" s="1"/>
      <c r="K169" s="1"/>
      <c r="L169" s="1"/>
      <c r="M169" s="1"/>
      <c r="N169" s="1"/>
      <c r="O169" s="1"/>
      <c r="P169" s="1"/>
      <c r="Q169" s="1"/>
      <c r="R169" s="1"/>
      <c r="S169" s="1"/>
      <c r="T169" s="1"/>
      <c r="U169" s="1"/>
      <c r="V169" s="1"/>
      <c r="W169" s="1"/>
      <c r="X169" s="1"/>
      <c r="Y169" s="1"/>
      <c r="Z169" s="1"/>
      <c r="AA169" s="1"/>
      <c r="AB169" s="1"/>
      <c r="AC169" s="1"/>
      <c r="AD169" s="1"/>
      <c r="AE169" s="1"/>
      <c r="AF169" s="1"/>
      <c r="AG169" s="1"/>
      <c r="AH169" s="1"/>
      <c r="AI169" s="1"/>
      <c r="AJ169" s="1"/>
      <c r="AK169" s="1"/>
      <c r="AL169" s="1"/>
      <c r="AM169" s="1"/>
      <c r="AN169" s="1"/>
      <c r="AO169" s="1"/>
      <c r="AP169" s="1"/>
      <c r="AQ169" s="1"/>
      <c r="AR169" s="1"/>
      <c r="AS169" s="1"/>
      <c r="AT169" s="1"/>
      <c r="AU169" s="1"/>
      <c r="AV169" s="1"/>
      <c r="AW169" s="1"/>
      <c r="AX169" s="1"/>
      <c r="AY169" s="1"/>
      <c r="AZ169" s="1"/>
      <c r="BA169" s="1"/>
      <c r="BB169" s="1"/>
      <c r="BC169" s="1"/>
      <c r="BD169" s="1"/>
      <c r="BE169" s="1"/>
      <c r="BF169" s="1"/>
      <c r="BG169" s="1"/>
      <c r="BH169" s="1"/>
      <c r="BI169" s="1"/>
      <c r="BJ169" s="1"/>
      <c r="BK169" s="1"/>
      <c r="BL169" s="1"/>
      <c r="BM169" s="1"/>
      <c r="BN169" s="1"/>
      <c r="BO169" s="1"/>
      <c r="BP169" s="1"/>
      <c r="BQ169" s="1"/>
      <c r="BR169" s="1"/>
      <c r="BS169" s="1"/>
      <c r="BT169" s="1"/>
      <c r="BU169" s="1"/>
      <c r="BV169" s="1"/>
      <c r="BW169" s="1"/>
      <c r="BX169" s="1"/>
      <c r="BY169" s="1"/>
      <c r="BZ169" s="1"/>
      <c r="CA169" s="1"/>
      <c r="CB169" s="1"/>
      <c r="CC169" s="1"/>
      <c r="CD169" s="1"/>
      <c r="CE169" s="1"/>
      <c r="CF169" s="1"/>
      <c r="CG169" s="1"/>
      <c r="CH169" s="1"/>
      <c r="CI169" s="1"/>
      <c r="CJ169" s="1"/>
      <c r="CK169" s="1"/>
      <c r="CL169" s="1"/>
      <c r="CM169" s="1"/>
      <c r="CN169" s="1"/>
      <c r="CO169" s="1"/>
      <c r="CP169" s="1"/>
      <c r="CQ169" s="1"/>
      <c r="CR169" s="1"/>
      <c r="CS169" s="1"/>
      <c r="CT169" s="1"/>
      <c r="CU169" s="1"/>
      <c r="CV169" s="1"/>
      <c r="CW169" s="1"/>
      <c r="CX169" s="1"/>
      <c r="CY169" s="1"/>
      <c r="CZ169" s="1"/>
      <c r="DA169" s="1"/>
      <c r="DB169" s="1"/>
      <c r="DC169" s="1"/>
      <c r="DD169" s="1"/>
      <c r="DE169" s="1"/>
      <c r="DF169" s="1"/>
      <c r="DG169" s="1"/>
      <c r="DH169" s="1"/>
      <c r="DI169" s="1"/>
      <c r="DJ169" s="1"/>
      <c r="DK169" s="1"/>
      <c r="DL169" s="1"/>
      <c r="DM169" s="1"/>
      <c r="DN169" s="1"/>
      <c r="DO169" s="1"/>
      <c r="DP169" s="1"/>
      <c r="DQ169" s="1"/>
      <c r="DR169" s="1"/>
      <c r="DS169" s="1"/>
      <c r="DT169" s="1"/>
      <c r="DU169" s="1"/>
      <c r="DV169" s="1"/>
      <c r="DW169" s="1"/>
      <c r="DX169" s="1"/>
      <c r="DY169" s="1"/>
      <c r="DZ169" s="1"/>
      <c r="EA169" s="1"/>
      <c r="EB169" s="1"/>
      <c r="EC169" s="1"/>
      <c r="ED169" s="1"/>
      <c r="EE169" s="1"/>
      <c r="EF169" s="1"/>
      <c r="EG169" s="1"/>
      <c r="EH169" s="1"/>
      <c r="EI169" s="1"/>
      <c r="EJ169" s="1"/>
      <c r="EK169" s="1"/>
      <c r="EL169" s="1"/>
      <c r="EM169" s="1"/>
      <c r="EN169" s="1"/>
      <c r="EO169" s="1"/>
      <c r="EP169" s="1"/>
      <c r="EQ169" s="1"/>
      <c r="ER169" s="1"/>
      <c r="ES169" s="1"/>
      <c r="ET169" s="1"/>
      <c r="WZB169" s="1"/>
      <c r="WZC169" s="1"/>
      <c r="WZD169" s="1"/>
      <c r="WZE169" s="1"/>
      <c r="WZF169" s="1"/>
      <c r="WZG169" s="1"/>
      <c r="WZH169" s="1"/>
      <c r="WZI169" s="1"/>
      <c r="WZJ169" s="1"/>
      <c r="WZK169" s="1"/>
      <c r="WZL169" s="1"/>
      <c r="WZM169" s="1"/>
      <c r="WZN169" s="1"/>
      <c r="WZO169" s="1"/>
      <c r="WZP169" s="1"/>
      <c r="WZQ169" s="1"/>
      <c r="WZR169" s="1"/>
      <c r="WZS169" s="1"/>
      <c r="WZT169" s="1"/>
      <c r="WZU169" s="1"/>
      <c r="WZV169" s="1"/>
      <c r="WZW169" s="1"/>
      <c r="WZX169" s="1"/>
      <c r="WZY169" s="1"/>
      <c r="WZZ169" s="1"/>
      <c r="XAA169" s="1"/>
      <c r="XAB169" s="1"/>
      <c r="XAC169" s="1"/>
      <c r="XAD169" s="1"/>
      <c r="XAE169" s="1"/>
      <c r="XAF169" s="1"/>
      <c r="XAG169" s="1"/>
      <c r="XAH169" s="1"/>
      <c r="XAI169" s="1"/>
      <c r="XAJ169" s="1"/>
      <c r="XAK169" s="1"/>
      <c r="XAL169" s="1"/>
      <c r="XAM169" s="1"/>
      <c r="XAN169" s="1"/>
      <c r="XAO169" s="1"/>
      <c r="XAP169" s="1"/>
      <c r="XAQ169" s="1"/>
      <c r="XAR169" s="1"/>
      <c r="XAS169" s="1"/>
      <c r="XAT169" s="1"/>
      <c r="XAU169" s="1"/>
      <c r="XAV169" s="1"/>
      <c r="XAW169" s="1"/>
      <c r="XAX169" s="1"/>
      <c r="XAY169" s="1"/>
      <c r="XAZ169" s="1"/>
      <c r="XBA169" s="1"/>
      <c r="XBB169" s="1"/>
      <c r="XBC169" s="1"/>
      <c r="XBD169" s="1"/>
      <c r="XBE169" s="1"/>
      <c r="XBF169" s="1"/>
      <c r="XBG169" s="1"/>
      <c r="XBH169" s="1"/>
      <c r="XBI169" s="1"/>
      <c r="XBJ169" s="1"/>
      <c r="XBK169" s="1"/>
      <c r="XBL169" s="1"/>
      <c r="XBM169" s="1"/>
      <c r="XBN169" s="1"/>
      <c r="XBO169" s="1"/>
      <c r="XBP169" s="1"/>
      <c r="XBQ169" s="1"/>
      <c r="XBR169" s="1"/>
      <c r="XBS169" s="1"/>
      <c r="XBT169" s="1"/>
      <c r="XBU169" s="1"/>
      <c r="XBV169" s="1"/>
      <c r="XBW169" s="1"/>
      <c r="XBX169" s="1"/>
      <c r="XBY169" s="1"/>
      <c r="XBZ169" s="1"/>
      <c r="XCA169" s="1"/>
      <c r="XCB169" s="1"/>
      <c r="XCC169" s="1"/>
      <c r="XCD169" s="1"/>
      <c r="XCE169" s="1"/>
      <c r="XCF169" s="1"/>
      <c r="XCG169" s="1"/>
      <c r="XCH169" s="1"/>
      <c r="XCI169" s="1"/>
      <c r="XCJ169" s="1"/>
      <c r="XCK169" s="1"/>
      <c r="XCL169" s="1"/>
      <c r="XCM169" s="1"/>
      <c r="XCN169" s="1"/>
      <c r="XCO169" s="1"/>
      <c r="XCP169" s="1"/>
      <c r="XCQ169" s="1"/>
      <c r="XCR169" s="1"/>
      <c r="XCS169" s="1"/>
      <c r="XCT169" s="1"/>
      <c r="XCU169" s="1"/>
      <c r="XCV169" s="1"/>
      <c r="XCW169" s="1"/>
      <c r="XCX169" s="1"/>
      <c r="XCY169" s="1"/>
      <c r="XCZ169" s="1"/>
      <c r="XDA169" s="1"/>
      <c r="XDB169" s="1"/>
      <c r="XDC169" s="1"/>
      <c r="XDD169" s="1"/>
      <c r="XDE169" s="1"/>
      <c r="XDF169" s="1"/>
      <c r="XDG169" s="1"/>
      <c r="XDH169" s="1"/>
      <c r="XDI169" s="1"/>
      <c r="XDJ169" s="1"/>
      <c r="XDK169" s="1"/>
      <c r="XDL169" s="1"/>
      <c r="XDM169" s="1"/>
      <c r="XDN169" s="1"/>
      <c r="XDO169" s="1"/>
      <c r="XDP169" s="1"/>
      <c r="XDQ169" s="1"/>
      <c r="XDR169" s="1"/>
      <c r="XDS169" s="1"/>
      <c r="XDT169" s="1"/>
      <c r="XDU169" s="1"/>
      <c r="XDV169" s="1"/>
      <c r="XDW169" s="1"/>
      <c r="XDX169" s="1"/>
      <c r="XDY169" s="1"/>
      <c r="XDZ169" s="1"/>
      <c r="XEA169" s="1"/>
      <c r="XEB169" s="1"/>
      <c r="XEC169" s="1"/>
      <c r="XED169" s="1"/>
      <c r="XEE169" s="1"/>
      <c r="XEF169" s="1"/>
      <c r="XEG169" s="1"/>
      <c r="XEH169" s="1"/>
      <c r="XEI169" s="1"/>
      <c r="XEJ169" s="1"/>
      <c r="XEK169" s="1"/>
      <c r="XEL169" s="1"/>
      <c r="XEM169" s="1"/>
      <c r="XEN169" s="1"/>
      <c r="XEO169" s="1"/>
      <c r="XEP169" s="1"/>
      <c r="XEQ169" s="1"/>
      <c r="XER169" s="1"/>
      <c r="XES169" s="1"/>
      <c r="XET169" s="1"/>
      <c r="XEU169" s="1"/>
      <c r="XEV169" s="1"/>
      <c r="XEW169" s="1"/>
      <c r="XEX169" s="1"/>
      <c r="XEY169" s="1"/>
      <c r="XEZ169" s="1"/>
      <c r="XFA169" s="1"/>
      <c r="XFB169" s="1"/>
      <c r="XFC169" s="1"/>
    </row>
    <row r="170" spans="1:150 16226:16383" s="3" customFormat="1" ht="20.25" customHeight="1" x14ac:dyDescent="0.35">
      <c r="A170" s="93">
        <v>1</v>
      </c>
      <c r="B170" s="93"/>
      <c r="C170" s="49" t="s">
        <v>339</v>
      </c>
      <c r="D170" s="49" t="s">
        <v>334</v>
      </c>
      <c r="E170" s="70">
        <f>(84.42)*(10.764)</f>
        <v>908.69687999999996</v>
      </c>
      <c r="F170" s="70">
        <f>(1.22*(3.35+2.4))*(10.764)</f>
        <v>75.50945999999999</v>
      </c>
      <c r="G170" s="6">
        <v>0</v>
      </c>
      <c r="H170" s="6">
        <f t="shared" ref="H170:H172" si="14">E170+F170+(IF(G170&lt;101,G170,IF(G170&lt;201,G170/2,IF(G170&lt;=301,G170/3,G170/4))))</f>
        <v>984.20633999999995</v>
      </c>
      <c r="I170" s="1" t="s">
        <v>375</v>
      </c>
      <c r="J170" s="1"/>
      <c r="K170" s="1"/>
      <c r="L170" s="1"/>
      <c r="M170" s="1"/>
      <c r="N170" s="1"/>
      <c r="O170" s="1"/>
      <c r="P170" s="1"/>
      <c r="Q170" s="1"/>
      <c r="R170" s="1"/>
      <c r="S170" s="1"/>
      <c r="T170" s="22" t="str">
        <f ca="1">U170&amp;""&amp;" to "&amp;""&amp;V170</f>
        <v>71201 to 3701</v>
      </c>
      <c r="U170" s="22">
        <f ca="1">(SUMPRODUCT(MID(0&amp;(LEFT(A169,SUM(LEN(A169)-LEN(SUBSTITUTE(A169,{"0","1","2","3"},""))))), LARGE(INDEX(ISNUMBER(--MID((LEFT(A169,SUM(LEN(A169)-LEN(SUBSTITUTE(A169,{"0","1","2","3"},""))))), ROW(INDIRECT("1:"&amp;LEN((LEFT(A169,SUM(LEN(A169)-LEN(SUBSTITUTE(A169,{"0","1","2","3"},"")))))))), 1)) * ROW(INDIRECT("1:"&amp;LEN((LEFT(A169,SUM(LEN(A169)-LEN(SUBSTITUTE(A169,{"0","1","2","3"},"")))))))), 0), ROW(INDIRECT("1:"&amp;LEN((LEFT(A169,SUM(LEN(A169)-LEN(SUBSTITUTE(A169,{"0","1","2","3"},"")))))))))+1, 1) * 10^ROW(INDIRECT("1:"&amp;LEN((LEFT(A169,SUM(LEN(A169)-LEN(SUBSTITUTE(A169,{"0","1","2","3"},""))))))))/10))*100+1</f>
        <v>71201</v>
      </c>
      <c r="V170" s="22">
        <f ca="1">(SUMPRODUCT(MID(0&amp;(--TRIM(RIGHT(SUBSTITUTE(LEFT(A169,_xlfn.AGGREGATE(16,6,FIND({0,1,2,3,4,5,6,7,8,9},A169,ROW(INDIRECT("1:"&amp;LEN(A169)))),1))," ",REPT(" ",LEN(A169))),LEN(A169)))), LARGE(INDEX(ISNUMBER(--MID((--TRIM(RIGHT(SUBSTITUTE(LEFT(A169,_xlfn.AGGREGATE(16,6,FIND({0,1,2,3,4,5,6,7,8,9},A169,ROW(INDIRECT("1:"&amp;LEN(A169)))),1))," ",REPT(" ",LEN(A169))),LEN(A169)))), ROW(INDIRECT("1:"&amp;LEN((--TRIM(RIGHT(SUBSTITUTE(LEFT(A169,_xlfn.AGGREGATE(16,6,FIND({0,1,2,3,4,5,6,7,8,9},A169,ROW(INDIRECT("1:"&amp;LEN(A169)))),1))," ",REPT(" ",LEN(A169))),LEN(A169))))))), 1)) * ROW(INDIRECT("1:"&amp;LEN((--TRIM(RIGHT(SUBSTITUTE(LEFT(A169,_xlfn.AGGREGATE(16,6,FIND({0,1,2,3,4,5,6,7,8,9},A169,ROW(INDIRECT("1:"&amp;LEN(A169)))),1))," ",REPT(" ",LEN(A169))),LEN(A169))))))), 0), ROW(INDIRECT("1:"&amp;LEN((--TRIM(RIGHT(SUBSTITUTE(LEFT(A169,_xlfn.AGGREGATE(16,6,FIND({0,1,2,3,4,5,6,7,8,9},A169,ROW(INDIRECT("1:"&amp;LEN(A169)))),1))," ",REPT(" ",LEN(A169))),LEN(A169))))))))+1, 1) * 10^ROW(INDIRECT("1:"&amp;LEN((--TRIM(RIGHT(SUBSTITUTE(LEFT(A169,_xlfn.AGGREGATE(16,6,FIND({0,1,2,3,4,5,6,7,8,9},A169,ROW(INDIRECT("1:"&amp;LEN(A169)))),1))," ",REPT(" ",LEN(A169))),LEN(A169)))))))/10))*100+1</f>
        <v>3701</v>
      </c>
      <c r="W170" s="1"/>
      <c r="X170" s="1"/>
      <c r="Y170" s="1"/>
      <c r="Z170" s="1"/>
      <c r="AA170" s="1"/>
      <c r="AB170" s="1"/>
      <c r="AC170" s="1"/>
      <c r="AD170" s="1"/>
      <c r="AE170" s="1"/>
      <c r="AF170" s="1"/>
      <c r="AG170" s="1"/>
      <c r="AH170" s="1"/>
      <c r="AI170" s="1"/>
      <c r="AJ170" s="1"/>
      <c r="AK170" s="1"/>
      <c r="AL170" s="1"/>
      <c r="AM170" s="1"/>
      <c r="AN170" s="1"/>
      <c r="AO170" s="1"/>
      <c r="AP170" s="1"/>
      <c r="AQ170" s="1"/>
      <c r="AR170" s="1"/>
      <c r="AS170" s="1"/>
      <c r="AT170" s="1"/>
      <c r="AU170" s="1"/>
      <c r="AV170" s="1"/>
      <c r="AW170" s="1"/>
      <c r="AX170" s="1"/>
      <c r="AY170" s="1"/>
      <c r="AZ170" s="1"/>
      <c r="BA170" s="1"/>
      <c r="BB170" s="1"/>
      <c r="BC170" s="1"/>
      <c r="BD170" s="1"/>
      <c r="BE170" s="1"/>
      <c r="BF170" s="1"/>
      <c r="BG170" s="1"/>
      <c r="BH170" s="1"/>
      <c r="BI170" s="1"/>
      <c r="BJ170" s="1"/>
      <c r="BK170" s="1"/>
      <c r="BL170" s="1"/>
      <c r="BM170" s="1"/>
      <c r="BN170" s="1"/>
      <c r="BO170" s="1"/>
      <c r="BP170" s="1"/>
      <c r="BQ170" s="1"/>
      <c r="BR170" s="1"/>
      <c r="BS170" s="1"/>
      <c r="BT170" s="1"/>
      <c r="BU170" s="1"/>
      <c r="BV170" s="1"/>
      <c r="BW170" s="1"/>
      <c r="BX170" s="1"/>
      <c r="BY170" s="1"/>
      <c r="BZ170" s="1"/>
      <c r="CA170" s="1"/>
      <c r="CB170" s="1"/>
      <c r="CC170" s="1"/>
      <c r="CD170" s="1"/>
      <c r="CE170" s="1"/>
      <c r="CF170" s="1"/>
      <c r="CG170" s="1"/>
      <c r="CH170" s="1"/>
      <c r="CI170" s="1"/>
      <c r="CJ170" s="1"/>
      <c r="CK170" s="1"/>
      <c r="CL170" s="1"/>
      <c r="CM170" s="1"/>
      <c r="CN170" s="1"/>
      <c r="CO170" s="1"/>
      <c r="CP170" s="1"/>
      <c r="CQ170" s="1"/>
      <c r="CR170" s="1"/>
      <c r="CS170" s="1"/>
      <c r="CT170" s="1"/>
      <c r="CU170" s="1"/>
      <c r="CV170" s="1"/>
      <c r="CW170" s="1"/>
      <c r="CX170" s="1"/>
      <c r="CY170" s="1"/>
      <c r="CZ170" s="1"/>
      <c r="DA170" s="1"/>
      <c r="DB170" s="1"/>
      <c r="DC170" s="1"/>
      <c r="DD170" s="1"/>
      <c r="DE170" s="1"/>
      <c r="DF170" s="1"/>
      <c r="DG170" s="1"/>
      <c r="DH170" s="1"/>
      <c r="DI170" s="1"/>
      <c r="DJ170" s="1"/>
      <c r="DK170" s="1"/>
      <c r="DL170" s="1"/>
      <c r="DM170" s="1"/>
      <c r="DN170" s="1"/>
      <c r="DO170" s="1"/>
      <c r="DP170" s="1"/>
      <c r="DQ170" s="1"/>
      <c r="DR170" s="1"/>
      <c r="DS170" s="1"/>
      <c r="DT170" s="1"/>
      <c r="DU170" s="1"/>
      <c r="DV170" s="1"/>
      <c r="DW170" s="1"/>
      <c r="DX170" s="1"/>
      <c r="DY170" s="1"/>
      <c r="DZ170" s="1"/>
      <c r="EA170" s="1"/>
      <c r="EB170" s="1"/>
      <c r="EC170" s="1"/>
      <c r="ED170" s="1"/>
      <c r="EE170" s="1"/>
      <c r="EF170" s="1"/>
      <c r="EG170" s="1"/>
      <c r="EH170" s="1"/>
      <c r="EI170" s="1"/>
      <c r="EJ170" s="1"/>
      <c r="EK170" s="1"/>
      <c r="EL170" s="1"/>
      <c r="EM170" s="1"/>
      <c r="EN170" s="1"/>
      <c r="EO170" s="1"/>
      <c r="EP170" s="1"/>
      <c r="EQ170" s="1"/>
      <c r="ER170" s="1"/>
      <c r="ES170" s="1"/>
      <c r="ET170" s="1"/>
      <c r="WZB170" s="1"/>
      <c r="WZC170" s="1"/>
      <c r="WZD170" s="1"/>
      <c r="WZE170" s="1"/>
      <c r="WZF170" s="1"/>
      <c r="WZG170" s="1"/>
      <c r="WZH170" s="1"/>
      <c r="WZI170" s="1"/>
      <c r="WZJ170" s="1"/>
      <c r="WZK170" s="1"/>
      <c r="WZL170" s="1"/>
      <c r="WZM170" s="1"/>
      <c r="WZN170" s="1"/>
      <c r="WZO170" s="1"/>
      <c r="WZP170" s="1"/>
      <c r="WZQ170" s="1"/>
      <c r="WZR170" s="1"/>
      <c r="WZS170" s="1"/>
      <c r="WZT170" s="1"/>
      <c r="WZU170" s="1"/>
      <c r="WZV170" s="1"/>
      <c r="WZW170" s="1"/>
      <c r="WZX170" s="1"/>
      <c r="WZY170" s="1"/>
      <c r="WZZ170" s="1"/>
      <c r="XAA170" s="1"/>
      <c r="XAB170" s="1"/>
      <c r="XAC170" s="1"/>
      <c r="XAD170" s="1"/>
      <c r="XAE170" s="1"/>
      <c r="XAF170" s="1"/>
      <c r="XAG170" s="1"/>
      <c r="XAH170" s="1"/>
      <c r="XAI170" s="1"/>
      <c r="XAJ170" s="1"/>
      <c r="XAK170" s="1"/>
      <c r="XAL170" s="1"/>
      <c r="XAM170" s="1"/>
      <c r="XAN170" s="1"/>
      <c r="XAO170" s="1"/>
      <c r="XAP170" s="1"/>
      <c r="XAQ170" s="1"/>
      <c r="XAR170" s="1"/>
      <c r="XAS170" s="1"/>
      <c r="XAT170" s="1"/>
      <c r="XAU170" s="1"/>
      <c r="XAV170" s="1"/>
      <c r="XAW170" s="1"/>
      <c r="XAX170" s="1"/>
      <c r="XAY170" s="1"/>
      <c r="XAZ170" s="1"/>
      <c r="XBA170" s="1"/>
      <c r="XBB170" s="1"/>
      <c r="XBC170" s="1"/>
      <c r="XBD170" s="1"/>
      <c r="XBE170" s="1"/>
      <c r="XBF170" s="1"/>
      <c r="XBG170" s="1"/>
      <c r="XBH170" s="1"/>
      <c r="XBI170" s="1"/>
      <c r="XBJ170" s="1"/>
      <c r="XBK170" s="1"/>
      <c r="XBL170" s="1"/>
      <c r="XBM170" s="1"/>
      <c r="XBN170" s="1"/>
      <c r="XBO170" s="1"/>
      <c r="XBP170" s="1"/>
      <c r="XBQ170" s="1"/>
      <c r="XBR170" s="1"/>
      <c r="XBS170" s="1"/>
      <c r="XBT170" s="1"/>
      <c r="XBU170" s="1"/>
      <c r="XBV170" s="1"/>
      <c r="XBW170" s="1"/>
      <c r="XBX170" s="1"/>
      <c r="XBY170" s="1"/>
      <c r="XBZ170" s="1"/>
      <c r="XCA170" s="1"/>
      <c r="XCB170" s="1"/>
      <c r="XCC170" s="1"/>
      <c r="XCD170" s="1"/>
      <c r="XCE170" s="1"/>
      <c r="XCF170" s="1"/>
      <c r="XCG170" s="1"/>
      <c r="XCH170" s="1"/>
      <c r="XCI170" s="1"/>
      <c r="XCJ170" s="1"/>
      <c r="XCK170" s="1"/>
      <c r="XCL170" s="1"/>
      <c r="XCM170" s="1"/>
      <c r="XCN170" s="1"/>
      <c r="XCO170" s="1"/>
      <c r="XCP170" s="1"/>
      <c r="XCQ170" s="1"/>
      <c r="XCR170" s="1"/>
      <c r="XCS170" s="1"/>
      <c r="XCT170" s="1"/>
      <c r="XCU170" s="1"/>
      <c r="XCV170" s="1"/>
      <c r="XCW170" s="1"/>
      <c r="XCX170" s="1"/>
      <c r="XCY170" s="1"/>
      <c r="XCZ170" s="1"/>
      <c r="XDA170" s="1"/>
      <c r="XDB170" s="1"/>
      <c r="XDC170" s="1"/>
      <c r="XDD170" s="1"/>
      <c r="XDE170" s="1"/>
      <c r="XDF170" s="1"/>
      <c r="XDG170" s="1"/>
      <c r="XDH170" s="1"/>
      <c r="XDI170" s="1"/>
      <c r="XDJ170" s="1"/>
      <c r="XDK170" s="1"/>
      <c r="XDL170" s="1"/>
      <c r="XDM170" s="1"/>
      <c r="XDN170" s="1"/>
      <c r="XDO170" s="1"/>
      <c r="XDP170" s="1"/>
      <c r="XDQ170" s="1"/>
      <c r="XDR170" s="1"/>
      <c r="XDS170" s="1"/>
      <c r="XDT170" s="1"/>
      <c r="XDU170" s="1"/>
      <c r="XDV170" s="1"/>
      <c r="XDW170" s="1"/>
      <c r="XDX170" s="1"/>
      <c r="XDY170" s="1"/>
      <c r="XDZ170" s="1"/>
      <c r="XEA170" s="1"/>
      <c r="XEB170" s="1"/>
      <c r="XEC170" s="1"/>
      <c r="XED170" s="1"/>
      <c r="XEE170" s="1"/>
      <c r="XEF170" s="1"/>
      <c r="XEG170" s="1"/>
      <c r="XEH170" s="1"/>
      <c r="XEI170" s="1"/>
      <c r="XEJ170" s="1"/>
      <c r="XEK170" s="1"/>
      <c r="XEL170" s="1"/>
      <c r="XEM170" s="1"/>
      <c r="XEN170" s="1"/>
      <c r="XEO170" s="1"/>
      <c r="XEP170" s="1"/>
      <c r="XEQ170" s="1"/>
      <c r="XER170" s="1"/>
      <c r="XES170" s="1"/>
      <c r="XET170" s="1"/>
      <c r="XEU170" s="1"/>
      <c r="XEV170" s="1"/>
      <c r="XEW170" s="1"/>
      <c r="XEX170" s="1"/>
      <c r="XEY170" s="1"/>
      <c r="XEZ170" s="1"/>
      <c r="XFA170" s="1"/>
      <c r="XFB170" s="1"/>
      <c r="XFC170" s="1"/>
    </row>
    <row r="171" spans="1:150 16226:16383" s="3" customFormat="1" ht="20.25" customHeight="1" x14ac:dyDescent="0.35">
      <c r="A171" s="93">
        <v>2</v>
      </c>
      <c r="B171" s="93"/>
      <c r="C171" s="49" t="s">
        <v>339</v>
      </c>
      <c r="D171" s="49" t="s">
        <v>335</v>
      </c>
      <c r="E171" s="70">
        <f>(74.52)*(10.764)</f>
        <v>802.1332799999999</v>
      </c>
      <c r="F171" s="70">
        <f>(1.22*(2.45+2.93))*(10.764)</f>
        <v>70.650590400000013</v>
      </c>
      <c r="G171" s="6">
        <v>0</v>
      </c>
      <c r="H171" s="6">
        <f t="shared" si="14"/>
        <v>872.78387039999996</v>
      </c>
      <c r="I171" s="1" t="s">
        <v>375</v>
      </c>
      <c r="J171" s="1"/>
      <c r="K171" s="1"/>
      <c r="L171" s="1"/>
      <c r="M171" s="1"/>
      <c r="N171" s="1"/>
      <c r="O171" s="1"/>
      <c r="P171" s="1"/>
      <c r="Q171" s="1"/>
      <c r="R171" s="1"/>
      <c r="S171" s="1"/>
      <c r="T171" s="22" t="str">
        <f t="shared" ref="T171:T177" ca="1" si="15">U171&amp;""&amp;" to "&amp;""&amp;V171</f>
        <v>71202 to 3702</v>
      </c>
      <c r="U171" s="22">
        <f ca="1">U170+1</f>
        <v>71202</v>
      </c>
      <c r="V171" s="22">
        <f ca="1">V170+1</f>
        <v>3702</v>
      </c>
      <c r="W171" s="1"/>
      <c r="X171" s="1"/>
      <c r="Y171" s="1"/>
      <c r="Z171" s="1"/>
      <c r="AA171" s="1"/>
      <c r="AB171" s="1"/>
      <c r="AC171" s="1"/>
      <c r="AD171" s="1"/>
      <c r="AE171" s="1"/>
      <c r="AF171" s="1"/>
      <c r="AG171" s="1"/>
      <c r="AH171" s="1"/>
      <c r="AI171" s="1"/>
      <c r="AJ171" s="1"/>
      <c r="AK171" s="1"/>
      <c r="AL171" s="1"/>
      <c r="AM171" s="1"/>
      <c r="AN171" s="1"/>
      <c r="AO171" s="1"/>
      <c r="AP171" s="1"/>
      <c r="AQ171" s="1"/>
      <c r="AR171" s="1"/>
      <c r="AS171" s="1"/>
      <c r="AT171" s="1"/>
      <c r="AU171" s="1"/>
      <c r="AV171" s="1"/>
      <c r="AW171" s="1"/>
      <c r="AX171" s="1"/>
      <c r="AY171" s="1"/>
      <c r="AZ171" s="1"/>
      <c r="BA171" s="1"/>
      <c r="BB171" s="1"/>
      <c r="BC171" s="1"/>
      <c r="BD171" s="1"/>
      <c r="BE171" s="1"/>
      <c r="BF171" s="1"/>
      <c r="BG171" s="1"/>
      <c r="BH171" s="1"/>
      <c r="BI171" s="1"/>
      <c r="BJ171" s="1"/>
      <c r="BK171" s="1"/>
      <c r="BL171" s="1"/>
      <c r="BM171" s="1"/>
      <c r="BN171" s="1"/>
      <c r="BO171" s="1"/>
      <c r="BP171" s="1"/>
      <c r="BQ171" s="1"/>
      <c r="BR171" s="1"/>
      <c r="BS171" s="1"/>
      <c r="BT171" s="1"/>
      <c r="BU171" s="1"/>
      <c r="BV171" s="1"/>
      <c r="BW171" s="1"/>
      <c r="BX171" s="1"/>
      <c r="BY171" s="1"/>
      <c r="BZ171" s="1"/>
      <c r="CA171" s="1"/>
      <c r="CB171" s="1"/>
      <c r="CC171" s="1"/>
      <c r="CD171" s="1"/>
      <c r="CE171" s="1"/>
      <c r="CF171" s="1"/>
      <c r="CG171" s="1"/>
      <c r="CH171" s="1"/>
      <c r="CI171" s="1"/>
      <c r="CJ171" s="1"/>
      <c r="CK171" s="1"/>
      <c r="CL171" s="1"/>
      <c r="CM171" s="1"/>
      <c r="CN171" s="1"/>
      <c r="CO171" s="1"/>
      <c r="CP171" s="1"/>
      <c r="CQ171" s="1"/>
      <c r="CR171" s="1"/>
      <c r="CS171" s="1"/>
      <c r="CT171" s="1"/>
      <c r="CU171" s="1"/>
      <c r="CV171" s="1"/>
      <c r="CW171" s="1"/>
      <c r="CX171" s="1"/>
      <c r="CY171" s="1"/>
      <c r="CZ171" s="1"/>
      <c r="DA171" s="1"/>
      <c r="DB171" s="1"/>
      <c r="DC171" s="1"/>
      <c r="DD171" s="1"/>
      <c r="DE171" s="1"/>
      <c r="DF171" s="1"/>
      <c r="DG171" s="1"/>
      <c r="DH171" s="1"/>
      <c r="DI171" s="1"/>
      <c r="DJ171" s="1"/>
      <c r="DK171" s="1"/>
      <c r="DL171" s="1"/>
      <c r="DM171" s="1"/>
      <c r="DN171" s="1"/>
      <c r="DO171" s="1"/>
      <c r="DP171" s="1"/>
      <c r="DQ171" s="1"/>
      <c r="DR171" s="1"/>
      <c r="DS171" s="1"/>
      <c r="DT171" s="1"/>
      <c r="DU171" s="1"/>
      <c r="DV171" s="1"/>
      <c r="DW171" s="1"/>
      <c r="DX171" s="1"/>
      <c r="DY171" s="1"/>
      <c r="DZ171" s="1"/>
      <c r="EA171" s="1"/>
      <c r="EB171" s="1"/>
      <c r="EC171" s="1"/>
      <c r="ED171" s="1"/>
      <c r="EE171" s="1"/>
      <c r="EF171" s="1"/>
      <c r="EG171" s="1"/>
      <c r="EH171" s="1"/>
      <c r="EI171" s="1"/>
      <c r="EJ171" s="1"/>
      <c r="EK171" s="1"/>
      <c r="EL171" s="1"/>
      <c r="EM171" s="1"/>
      <c r="EN171" s="1"/>
      <c r="EO171" s="1"/>
      <c r="EP171" s="1"/>
      <c r="EQ171" s="1"/>
      <c r="ER171" s="1"/>
      <c r="ES171" s="1"/>
      <c r="ET171" s="1"/>
      <c r="WZB171" s="1"/>
      <c r="WZC171" s="1"/>
      <c r="WZD171" s="1"/>
      <c r="WZE171" s="1"/>
      <c r="WZF171" s="1"/>
      <c r="WZG171" s="1"/>
      <c r="WZH171" s="1"/>
      <c r="WZI171" s="1"/>
      <c r="WZJ171" s="1"/>
      <c r="WZK171" s="1"/>
      <c r="WZL171" s="1"/>
      <c r="WZM171" s="1"/>
      <c r="WZN171" s="1"/>
      <c r="WZO171" s="1"/>
      <c r="WZP171" s="1"/>
      <c r="WZQ171" s="1"/>
      <c r="WZR171" s="1"/>
      <c r="WZS171" s="1"/>
      <c r="WZT171" s="1"/>
      <c r="WZU171" s="1"/>
      <c r="WZV171" s="1"/>
      <c r="WZW171" s="1"/>
      <c r="WZX171" s="1"/>
      <c r="WZY171" s="1"/>
      <c r="WZZ171" s="1"/>
      <c r="XAA171" s="1"/>
      <c r="XAB171" s="1"/>
      <c r="XAC171" s="1"/>
      <c r="XAD171" s="1"/>
      <c r="XAE171" s="1"/>
      <c r="XAF171" s="1"/>
      <c r="XAG171" s="1"/>
      <c r="XAH171" s="1"/>
      <c r="XAI171" s="1"/>
      <c r="XAJ171" s="1"/>
      <c r="XAK171" s="1"/>
      <c r="XAL171" s="1"/>
      <c r="XAM171" s="1"/>
      <c r="XAN171" s="1"/>
      <c r="XAO171" s="1"/>
      <c r="XAP171" s="1"/>
      <c r="XAQ171" s="1"/>
      <c r="XAR171" s="1"/>
      <c r="XAS171" s="1"/>
      <c r="XAT171" s="1"/>
      <c r="XAU171" s="1"/>
      <c r="XAV171" s="1"/>
      <c r="XAW171" s="1"/>
      <c r="XAX171" s="1"/>
      <c r="XAY171" s="1"/>
      <c r="XAZ171" s="1"/>
      <c r="XBA171" s="1"/>
      <c r="XBB171" s="1"/>
      <c r="XBC171" s="1"/>
      <c r="XBD171" s="1"/>
      <c r="XBE171" s="1"/>
      <c r="XBF171" s="1"/>
      <c r="XBG171" s="1"/>
      <c r="XBH171" s="1"/>
      <c r="XBI171" s="1"/>
      <c r="XBJ171" s="1"/>
      <c r="XBK171" s="1"/>
      <c r="XBL171" s="1"/>
      <c r="XBM171" s="1"/>
      <c r="XBN171" s="1"/>
      <c r="XBO171" s="1"/>
      <c r="XBP171" s="1"/>
      <c r="XBQ171" s="1"/>
      <c r="XBR171" s="1"/>
      <c r="XBS171" s="1"/>
      <c r="XBT171" s="1"/>
      <c r="XBU171" s="1"/>
      <c r="XBV171" s="1"/>
      <c r="XBW171" s="1"/>
      <c r="XBX171" s="1"/>
      <c r="XBY171" s="1"/>
      <c r="XBZ171" s="1"/>
      <c r="XCA171" s="1"/>
      <c r="XCB171" s="1"/>
      <c r="XCC171" s="1"/>
      <c r="XCD171" s="1"/>
      <c r="XCE171" s="1"/>
      <c r="XCF171" s="1"/>
      <c r="XCG171" s="1"/>
      <c r="XCH171" s="1"/>
      <c r="XCI171" s="1"/>
      <c r="XCJ171" s="1"/>
      <c r="XCK171" s="1"/>
      <c r="XCL171" s="1"/>
      <c r="XCM171" s="1"/>
      <c r="XCN171" s="1"/>
      <c r="XCO171" s="1"/>
      <c r="XCP171" s="1"/>
      <c r="XCQ171" s="1"/>
      <c r="XCR171" s="1"/>
      <c r="XCS171" s="1"/>
      <c r="XCT171" s="1"/>
      <c r="XCU171" s="1"/>
      <c r="XCV171" s="1"/>
      <c r="XCW171" s="1"/>
      <c r="XCX171" s="1"/>
      <c r="XCY171" s="1"/>
      <c r="XCZ171" s="1"/>
      <c r="XDA171" s="1"/>
      <c r="XDB171" s="1"/>
      <c r="XDC171" s="1"/>
      <c r="XDD171" s="1"/>
      <c r="XDE171" s="1"/>
      <c r="XDF171" s="1"/>
      <c r="XDG171" s="1"/>
      <c r="XDH171" s="1"/>
      <c r="XDI171" s="1"/>
      <c r="XDJ171" s="1"/>
      <c r="XDK171" s="1"/>
      <c r="XDL171" s="1"/>
      <c r="XDM171" s="1"/>
      <c r="XDN171" s="1"/>
      <c r="XDO171" s="1"/>
      <c r="XDP171" s="1"/>
      <c r="XDQ171" s="1"/>
      <c r="XDR171" s="1"/>
      <c r="XDS171" s="1"/>
      <c r="XDT171" s="1"/>
      <c r="XDU171" s="1"/>
      <c r="XDV171" s="1"/>
      <c r="XDW171" s="1"/>
      <c r="XDX171" s="1"/>
      <c r="XDY171" s="1"/>
      <c r="XDZ171" s="1"/>
      <c r="XEA171" s="1"/>
      <c r="XEB171" s="1"/>
      <c r="XEC171" s="1"/>
      <c r="XED171" s="1"/>
      <c r="XEE171" s="1"/>
      <c r="XEF171" s="1"/>
      <c r="XEG171" s="1"/>
      <c r="XEH171" s="1"/>
      <c r="XEI171" s="1"/>
      <c r="XEJ171" s="1"/>
      <c r="XEK171" s="1"/>
      <c r="XEL171" s="1"/>
      <c r="XEM171" s="1"/>
      <c r="XEN171" s="1"/>
      <c r="XEO171" s="1"/>
      <c r="XEP171" s="1"/>
      <c r="XEQ171" s="1"/>
      <c r="XER171" s="1"/>
      <c r="XES171" s="1"/>
      <c r="XET171" s="1"/>
      <c r="XEU171" s="1"/>
      <c r="XEV171" s="1"/>
      <c r="XEW171" s="1"/>
      <c r="XEX171" s="1"/>
      <c r="XEY171" s="1"/>
      <c r="XEZ171" s="1"/>
      <c r="XFA171" s="1"/>
      <c r="XFB171" s="1"/>
      <c r="XFC171" s="1"/>
    </row>
    <row r="172" spans="1:150 16226:16383" s="3" customFormat="1" ht="20.25" customHeight="1" x14ac:dyDescent="0.35">
      <c r="A172" s="93">
        <v>3</v>
      </c>
      <c r="B172" s="93"/>
      <c r="C172" s="49" t="s">
        <v>339</v>
      </c>
      <c r="D172" s="49" t="s">
        <v>334</v>
      </c>
      <c r="E172" s="70">
        <f>(84.09)*(10.764)</f>
        <v>905.14476000000002</v>
      </c>
      <c r="F172" s="70">
        <f>(1.22*(2.4+3.35))*(10.764)</f>
        <v>75.50945999999999</v>
      </c>
      <c r="G172" s="6">
        <v>0</v>
      </c>
      <c r="H172" s="6">
        <f t="shared" si="14"/>
        <v>980.65422000000001</v>
      </c>
      <c r="I172" s="1" t="s">
        <v>375</v>
      </c>
      <c r="J172" s="1"/>
      <c r="K172" s="1"/>
      <c r="L172" s="1"/>
      <c r="M172" s="1"/>
      <c r="N172" s="1"/>
      <c r="O172" s="1"/>
      <c r="P172" s="1"/>
      <c r="Q172" s="1"/>
      <c r="R172" s="1"/>
      <c r="S172" s="1"/>
      <c r="T172" s="22" t="str">
        <f t="shared" ca="1" si="15"/>
        <v>71203 to 3703</v>
      </c>
      <c r="U172" s="22">
        <f t="shared" ref="U172:V172" ca="1" si="16">U171+1</f>
        <v>71203</v>
      </c>
      <c r="V172" s="22">
        <f t="shared" ca="1" si="16"/>
        <v>3703</v>
      </c>
      <c r="W172" s="1"/>
      <c r="X172" s="1"/>
      <c r="Y172" s="1"/>
      <c r="Z172" s="1"/>
      <c r="AA172" s="1"/>
      <c r="AB172" s="1"/>
      <c r="AC172" s="1"/>
      <c r="AD172" s="1"/>
      <c r="AE172" s="1"/>
      <c r="AF172" s="1"/>
      <c r="AG172" s="1"/>
      <c r="AH172" s="1"/>
      <c r="AI172" s="1"/>
      <c r="AJ172" s="1"/>
      <c r="AK172" s="1"/>
      <c r="AL172" s="1"/>
      <c r="AM172" s="1"/>
      <c r="AN172" s="1"/>
      <c r="AO172" s="1"/>
      <c r="AP172" s="1"/>
      <c r="AQ172" s="1"/>
      <c r="AR172" s="1"/>
      <c r="AS172" s="1"/>
      <c r="AT172" s="1"/>
      <c r="AU172" s="1"/>
      <c r="AV172" s="1"/>
      <c r="AW172" s="1"/>
      <c r="AX172" s="1"/>
      <c r="AY172" s="1"/>
      <c r="AZ172" s="1"/>
      <c r="BA172" s="1"/>
      <c r="BB172" s="1"/>
      <c r="BC172" s="1"/>
      <c r="BD172" s="1"/>
      <c r="BE172" s="1"/>
      <c r="BF172" s="1"/>
      <c r="BG172" s="1"/>
      <c r="BH172" s="1"/>
      <c r="BI172" s="1"/>
      <c r="BJ172" s="1"/>
      <c r="BK172" s="1"/>
      <c r="BL172" s="1"/>
      <c r="BM172" s="1"/>
      <c r="BN172" s="1"/>
      <c r="BO172" s="1"/>
      <c r="BP172" s="1"/>
      <c r="BQ172" s="1"/>
      <c r="BR172" s="1"/>
      <c r="BS172" s="1"/>
      <c r="BT172" s="1"/>
      <c r="BU172" s="1"/>
      <c r="BV172" s="1"/>
      <c r="BW172" s="1"/>
      <c r="BX172" s="1"/>
      <c r="BY172" s="1"/>
      <c r="BZ172" s="1"/>
      <c r="CA172" s="1"/>
      <c r="CB172" s="1"/>
      <c r="CC172" s="1"/>
      <c r="CD172" s="1"/>
      <c r="CE172" s="1"/>
      <c r="CF172" s="1"/>
      <c r="CG172" s="1"/>
      <c r="CH172" s="1"/>
      <c r="CI172" s="1"/>
      <c r="CJ172" s="1"/>
      <c r="CK172" s="1"/>
      <c r="CL172" s="1"/>
      <c r="CM172" s="1"/>
      <c r="CN172" s="1"/>
      <c r="CO172" s="1"/>
      <c r="CP172" s="1"/>
      <c r="CQ172" s="1"/>
      <c r="CR172" s="1"/>
      <c r="CS172" s="1"/>
      <c r="CT172" s="1"/>
      <c r="CU172" s="1"/>
      <c r="CV172" s="1"/>
      <c r="CW172" s="1"/>
      <c r="CX172" s="1"/>
      <c r="CY172" s="1"/>
      <c r="CZ172" s="1"/>
      <c r="DA172" s="1"/>
      <c r="DB172" s="1"/>
      <c r="DC172" s="1"/>
      <c r="DD172" s="1"/>
      <c r="DE172" s="1"/>
      <c r="DF172" s="1"/>
      <c r="DG172" s="1"/>
      <c r="DH172" s="1"/>
      <c r="DI172" s="1"/>
      <c r="DJ172" s="1"/>
      <c r="DK172" s="1"/>
      <c r="DL172" s="1"/>
      <c r="DM172" s="1"/>
      <c r="DN172" s="1"/>
      <c r="DO172" s="1"/>
      <c r="DP172" s="1"/>
      <c r="DQ172" s="1"/>
      <c r="DR172" s="1"/>
      <c r="DS172" s="1"/>
      <c r="DT172" s="1"/>
      <c r="DU172" s="1"/>
      <c r="DV172" s="1"/>
      <c r="DW172" s="1"/>
      <c r="DX172" s="1"/>
      <c r="DY172" s="1"/>
      <c r="DZ172" s="1"/>
      <c r="EA172" s="1"/>
      <c r="EB172" s="1"/>
      <c r="EC172" s="1"/>
      <c r="ED172" s="1"/>
      <c r="EE172" s="1"/>
      <c r="EF172" s="1"/>
      <c r="EG172" s="1"/>
      <c r="EH172" s="1"/>
      <c r="EI172" s="1"/>
      <c r="EJ172" s="1"/>
      <c r="EK172" s="1"/>
      <c r="EL172" s="1"/>
      <c r="EM172" s="1"/>
      <c r="EN172" s="1"/>
      <c r="EO172" s="1"/>
      <c r="EP172" s="1"/>
      <c r="EQ172" s="1"/>
      <c r="ER172" s="1"/>
      <c r="ES172" s="1"/>
      <c r="ET172" s="1"/>
      <c r="WZB172" s="1"/>
      <c r="WZC172" s="1"/>
      <c r="WZD172" s="1"/>
      <c r="WZE172" s="1"/>
      <c r="WZF172" s="1"/>
      <c r="WZG172" s="1"/>
      <c r="WZH172" s="1"/>
      <c r="WZI172" s="1"/>
      <c r="WZJ172" s="1"/>
      <c r="WZK172" s="1"/>
      <c r="WZL172" s="1"/>
      <c r="WZM172" s="1"/>
      <c r="WZN172" s="1"/>
      <c r="WZO172" s="1"/>
      <c r="WZP172" s="1"/>
      <c r="WZQ172" s="1"/>
      <c r="WZR172" s="1"/>
      <c r="WZS172" s="1"/>
      <c r="WZT172" s="1"/>
      <c r="WZU172" s="1"/>
      <c r="WZV172" s="1"/>
      <c r="WZW172" s="1"/>
      <c r="WZX172" s="1"/>
      <c r="WZY172" s="1"/>
      <c r="WZZ172" s="1"/>
      <c r="XAA172" s="1"/>
      <c r="XAB172" s="1"/>
      <c r="XAC172" s="1"/>
      <c r="XAD172" s="1"/>
      <c r="XAE172" s="1"/>
      <c r="XAF172" s="1"/>
      <c r="XAG172" s="1"/>
      <c r="XAH172" s="1"/>
      <c r="XAI172" s="1"/>
      <c r="XAJ172" s="1"/>
      <c r="XAK172" s="1"/>
      <c r="XAL172" s="1"/>
      <c r="XAM172" s="1"/>
      <c r="XAN172" s="1"/>
      <c r="XAO172" s="1"/>
      <c r="XAP172" s="1"/>
      <c r="XAQ172" s="1"/>
      <c r="XAR172" s="1"/>
      <c r="XAS172" s="1"/>
      <c r="XAT172" s="1"/>
      <c r="XAU172" s="1"/>
      <c r="XAV172" s="1"/>
      <c r="XAW172" s="1"/>
      <c r="XAX172" s="1"/>
      <c r="XAY172" s="1"/>
      <c r="XAZ172" s="1"/>
      <c r="XBA172" s="1"/>
      <c r="XBB172" s="1"/>
      <c r="XBC172" s="1"/>
      <c r="XBD172" s="1"/>
      <c r="XBE172" s="1"/>
      <c r="XBF172" s="1"/>
      <c r="XBG172" s="1"/>
      <c r="XBH172" s="1"/>
      <c r="XBI172" s="1"/>
      <c r="XBJ172" s="1"/>
      <c r="XBK172" s="1"/>
      <c r="XBL172" s="1"/>
      <c r="XBM172" s="1"/>
      <c r="XBN172" s="1"/>
      <c r="XBO172" s="1"/>
      <c r="XBP172" s="1"/>
      <c r="XBQ172" s="1"/>
      <c r="XBR172" s="1"/>
      <c r="XBS172" s="1"/>
      <c r="XBT172" s="1"/>
      <c r="XBU172" s="1"/>
      <c r="XBV172" s="1"/>
      <c r="XBW172" s="1"/>
      <c r="XBX172" s="1"/>
      <c r="XBY172" s="1"/>
      <c r="XBZ172" s="1"/>
      <c r="XCA172" s="1"/>
      <c r="XCB172" s="1"/>
      <c r="XCC172" s="1"/>
      <c r="XCD172" s="1"/>
      <c r="XCE172" s="1"/>
      <c r="XCF172" s="1"/>
      <c r="XCG172" s="1"/>
      <c r="XCH172" s="1"/>
      <c r="XCI172" s="1"/>
      <c r="XCJ172" s="1"/>
      <c r="XCK172" s="1"/>
      <c r="XCL172" s="1"/>
      <c r="XCM172" s="1"/>
      <c r="XCN172" s="1"/>
      <c r="XCO172" s="1"/>
      <c r="XCP172" s="1"/>
      <c r="XCQ172" s="1"/>
      <c r="XCR172" s="1"/>
      <c r="XCS172" s="1"/>
      <c r="XCT172" s="1"/>
      <c r="XCU172" s="1"/>
      <c r="XCV172" s="1"/>
      <c r="XCW172" s="1"/>
      <c r="XCX172" s="1"/>
      <c r="XCY172" s="1"/>
      <c r="XCZ172" s="1"/>
      <c r="XDA172" s="1"/>
      <c r="XDB172" s="1"/>
      <c r="XDC172" s="1"/>
      <c r="XDD172" s="1"/>
      <c r="XDE172" s="1"/>
      <c r="XDF172" s="1"/>
      <c r="XDG172" s="1"/>
      <c r="XDH172" s="1"/>
      <c r="XDI172" s="1"/>
      <c r="XDJ172" s="1"/>
      <c r="XDK172" s="1"/>
      <c r="XDL172" s="1"/>
      <c r="XDM172" s="1"/>
      <c r="XDN172" s="1"/>
      <c r="XDO172" s="1"/>
      <c r="XDP172" s="1"/>
      <c r="XDQ172" s="1"/>
      <c r="XDR172" s="1"/>
      <c r="XDS172" s="1"/>
      <c r="XDT172" s="1"/>
      <c r="XDU172" s="1"/>
      <c r="XDV172" s="1"/>
      <c r="XDW172" s="1"/>
      <c r="XDX172" s="1"/>
      <c r="XDY172" s="1"/>
      <c r="XDZ172" s="1"/>
      <c r="XEA172" s="1"/>
      <c r="XEB172" s="1"/>
      <c r="XEC172" s="1"/>
      <c r="XED172" s="1"/>
      <c r="XEE172" s="1"/>
      <c r="XEF172" s="1"/>
      <c r="XEG172" s="1"/>
      <c r="XEH172" s="1"/>
      <c r="XEI172" s="1"/>
      <c r="XEJ172" s="1"/>
      <c r="XEK172" s="1"/>
      <c r="XEL172" s="1"/>
      <c r="XEM172" s="1"/>
      <c r="XEN172" s="1"/>
      <c r="XEO172" s="1"/>
      <c r="XEP172" s="1"/>
      <c r="XEQ172" s="1"/>
      <c r="XER172" s="1"/>
      <c r="XES172" s="1"/>
      <c r="XET172" s="1"/>
      <c r="XEU172" s="1"/>
      <c r="XEV172" s="1"/>
      <c r="XEW172" s="1"/>
      <c r="XEX172" s="1"/>
      <c r="XEY172" s="1"/>
      <c r="XEZ172" s="1"/>
      <c r="XFA172" s="1"/>
      <c r="XFB172" s="1"/>
      <c r="XFC172" s="1"/>
    </row>
    <row r="173" spans="1:150 16226:16383" s="3" customFormat="1" ht="20.25" customHeight="1" x14ac:dyDescent="0.35">
      <c r="A173" s="93">
        <v>4</v>
      </c>
      <c r="B173" s="93"/>
      <c r="C173" s="49" t="s">
        <v>339</v>
      </c>
      <c r="D173" s="49" t="s">
        <v>335</v>
      </c>
      <c r="E173" s="70">
        <f>(74.52)*(10.764)</f>
        <v>802.1332799999999</v>
      </c>
      <c r="F173" s="70">
        <f>(1.22*(2.45+2.93))*(10.764)</f>
        <v>70.650590400000013</v>
      </c>
      <c r="G173" s="6">
        <v>0</v>
      </c>
      <c r="H173" s="6">
        <f t="shared" ref="H173:H177" si="17">E173+F173+(IF(G173&lt;101,G173,IF(G173&lt;201,G173/2,IF(G173&lt;=301,G173/3,G173/4))))</f>
        <v>872.78387039999996</v>
      </c>
      <c r="I173" s="1" t="s">
        <v>375</v>
      </c>
      <c r="J173" s="1"/>
      <c r="K173" s="1"/>
      <c r="L173" s="1"/>
      <c r="M173" s="1"/>
      <c r="N173" s="1"/>
      <c r="O173" s="1"/>
      <c r="P173" s="1"/>
      <c r="Q173" s="1"/>
      <c r="R173" s="1"/>
      <c r="S173" s="1"/>
      <c r="T173" s="22" t="str">
        <f t="shared" ca="1" si="15"/>
        <v>71204 to 3704</v>
      </c>
      <c r="U173" s="22">
        <f t="shared" ref="U173:V173" ca="1" si="18">U172+1</f>
        <v>71204</v>
      </c>
      <c r="V173" s="22">
        <f t="shared" ca="1" si="18"/>
        <v>3704</v>
      </c>
      <c r="W173" s="1"/>
      <c r="X173" s="1"/>
      <c r="Y173" s="1"/>
      <c r="Z173" s="1"/>
      <c r="AA173" s="1"/>
      <c r="AB173" s="1"/>
      <c r="AC173" s="1"/>
      <c r="AD173" s="1"/>
      <c r="AE173" s="1"/>
      <c r="AF173" s="1"/>
      <c r="AG173" s="1"/>
      <c r="AH173" s="1"/>
      <c r="AI173" s="1"/>
      <c r="AJ173" s="1"/>
      <c r="AK173" s="1"/>
      <c r="AL173" s="1"/>
      <c r="AM173" s="1"/>
      <c r="AN173" s="1"/>
      <c r="AO173" s="1"/>
      <c r="AP173" s="1"/>
      <c r="AQ173" s="1"/>
      <c r="AR173" s="1"/>
      <c r="AS173" s="1"/>
      <c r="AT173" s="1"/>
      <c r="AU173" s="1"/>
      <c r="AV173" s="1"/>
      <c r="AW173" s="1"/>
      <c r="AX173" s="1"/>
      <c r="AY173" s="1"/>
      <c r="AZ173" s="1"/>
      <c r="BA173" s="1"/>
      <c r="BB173" s="1"/>
      <c r="BC173" s="1"/>
      <c r="BD173" s="1"/>
      <c r="BE173" s="1"/>
      <c r="BF173" s="1"/>
      <c r="BG173" s="1"/>
      <c r="BH173" s="1"/>
      <c r="BI173" s="1"/>
      <c r="BJ173" s="1"/>
      <c r="BK173" s="1"/>
      <c r="BL173" s="1"/>
      <c r="BM173" s="1"/>
      <c r="BN173" s="1"/>
      <c r="BO173" s="1"/>
      <c r="BP173" s="1"/>
      <c r="BQ173" s="1"/>
      <c r="BR173" s="1"/>
      <c r="BS173" s="1"/>
      <c r="BT173" s="1"/>
      <c r="BU173" s="1"/>
      <c r="BV173" s="1"/>
      <c r="BW173" s="1"/>
      <c r="BX173" s="1"/>
      <c r="BY173" s="1"/>
      <c r="BZ173" s="1"/>
      <c r="CA173" s="1"/>
      <c r="CB173" s="1"/>
      <c r="CC173" s="1"/>
      <c r="CD173" s="1"/>
      <c r="CE173" s="1"/>
      <c r="CF173" s="1"/>
      <c r="CG173" s="1"/>
      <c r="CH173" s="1"/>
      <c r="CI173" s="1"/>
      <c r="CJ173" s="1"/>
      <c r="CK173" s="1"/>
      <c r="CL173" s="1"/>
      <c r="CM173" s="1"/>
      <c r="CN173" s="1"/>
      <c r="CO173" s="1"/>
      <c r="CP173" s="1"/>
      <c r="CQ173" s="1"/>
      <c r="CR173" s="1"/>
      <c r="CS173" s="1"/>
      <c r="CT173" s="1"/>
      <c r="CU173" s="1"/>
      <c r="CV173" s="1"/>
      <c r="CW173" s="1"/>
      <c r="CX173" s="1"/>
      <c r="CY173" s="1"/>
      <c r="CZ173" s="1"/>
      <c r="DA173" s="1"/>
      <c r="DB173" s="1"/>
      <c r="DC173" s="1"/>
      <c r="DD173" s="1"/>
      <c r="DE173" s="1"/>
      <c r="DF173" s="1"/>
      <c r="DG173" s="1"/>
      <c r="DH173" s="1"/>
      <c r="DI173" s="1"/>
      <c r="DJ173" s="1"/>
      <c r="DK173" s="1"/>
      <c r="DL173" s="1"/>
      <c r="DM173" s="1"/>
      <c r="DN173" s="1"/>
      <c r="DO173" s="1"/>
      <c r="DP173" s="1"/>
      <c r="DQ173" s="1"/>
      <c r="DR173" s="1"/>
      <c r="DS173" s="1"/>
      <c r="DT173" s="1"/>
      <c r="DU173" s="1"/>
      <c r="DV173" s="1"/>
      <c r="DW173" s="1"/>
      <c r="DX173" s="1"/>
      <c r="DY173" s="1"/>
      <c r="DZ173" s="1"/>
      <c r="EA173" s="1"/>
      <c r="EB173" s="1"/>
      <c r="EC173" s="1"/>
      <c r="ED173" s="1"/>
      <c r="EE173" s="1"/>
      <c r="EF173" s="1"/>
      <c r="EG173" s="1"/>
      <c r="EH173" s="1"/>
      <c r="EI173" s="1"/>
      <c r="EJ173" s="1"/>
      <c r="EK173" s="1"/>
      <c r="EL173" s="1"/>
      <c r="EM173" s="1"/>
      <c r="EN173" s="1"/>
      <c r="EO173" s="1"/>
      <c r="EP173" s="1"/>
      <c r="EQ173" s="1"/>
      <c r="ER173" s="1"/>
      <c r="ES173" s="1"/>
      <c r="ET173" s="1"/>
      <c r="WZB173" s="1"/>
      <c r="WZC173" s="1"/>
      <c r="WZD173" s="1"/>
      <c r="WZE173" s="1"/>
      <c r="WZF173" s="1"/>
      <c r="WZG173" s="1"/>
      <c r="WZH173" s="1"/>
      <c r="WZI173" s="1"/>
      <c r="WZJ173" s="1"/>
      <c r="WZK173" s="1"/>
      <c r="WZL173" s="1"/>
      <c r="WZM173" s="1"/>
      <c r="WZN173" s="1"/>
      <c r="WZO173" s="1"/>
      <c r="WZP173" s="1"/>
      <c r="WZQ173" s="1"/>
      <c r="WZR173" s="1"/>
      <c r="WZS173" s="1"/>
      <c r="WZT173" s="1"/>
      <c r="WZU173" s="1"/>
      <c r="WZV173" s="1"/>
      <c r="WZW173" s="1"/>
      <c r="WZX173" s="1"/>
      <c r="WZY173" s="1"/>
      <c r="WZZ173" s="1"/>
      <c r="XAA173" s="1"/>
      <c r="XAB173" s="1"/>
      <c r="XAC173" s="1"/>
      <c r="XAD173" s="1"/>
      <c r="XAE173" s="1"/>
      <c r="XAF173" s="1"/>
      <c r="XAG173" s="1"/>
      <c r="XAH173" s="1"/>
      <c r="XAI173" s="1"/>
      <c r="XAJ173" s="1"/>
      <c r="XAK173" s="1"/>
      <c r="XAL173" s="1"/>
      <c r="XAM173" s="1"/>
      <c r="XAN173" s="1"/>
      <c r="XAO173" s="1"/>
      <c r="XAP173" s="1"/>
      <c r="XAQ173" s="1"/>
      <c r="XAR173" s="1"/>
      <c r="XAS173" s="1"/>
      <c r="XAT173" s="1"/>
      <c r="XAU173" s="1"/>
      <c r="XAV173" s="1"/>
      <c r="XAW173" s="1"/>
      <c r="XAX173" s="1"/>
      <c r="XAY173" s="1"/>
      <c r="XAZ173" s="1"/>
      <c r="XBA173" s="1"/>
      <c r="XBB173" s="1"/>
      <c r="XBC173" s="1"/>
      <c r="XBD173" s="1"/>
      <c r="XBE173" s="1"/>
      <c r="XBF173" s="1"/>
      <c r="XBG173" s="1"/>
      <c r="XBH173" s="1"/>
      <c r="XBI173" s="1"/>
      <c r="XBJ173" s="1"/>
      <c r="XBK173" s="1"/>
      <c r="XBL173" s="1"/>
      <c r="XBM173" s="1"/>
      <c r="XBN173" s="1"/>
      <c r="XBO173" s="1"/>
      <c r="XBP173" s="1"/>
      <c r="XBQ173" s="1"/>
      <c r="XBR173" s="1"/>
      <c r="XBS173" s="1"/>
      <c r="XBT173" s="1"/>
      <c r="XBU173" s="1"/>
      <c r="XBV173" s="1"/>
      <c r="XBW173" s="1"/>
      <c r="XBX173" s="1"/>
      <c r="XBY173" s="1"/>
      <c r="XBZ173" s="1"/>
      <c r="XCA173" s="1"/>
      <c r="XCB173" s="1"/>
      <c r="XCC173" s="1"/>
      <c r="XCD173" s="1"/>
      <c r="XCE173" s="1"/>
      <c r="XCF173" s="1"/>
      <c r="XCG173" s="1"/>
      <c r="XCH173" s="1"/>
      <c r="XCI173" s="1"/>
      <c r="XCJ173" s="1"/>
      <c r="XCK173" s="1"/>
      <c r="XCL173" s="1"/>
      <c r="XCM173" s="1"/>
      <c r="XCN173" s="1"/>
      <c r="XCO173" s="1"/>
      <c r="XCP173" s="1"/>
      <c r="XCQ173" s="1"/>
      <c r="XCR173" s="1"/>
      <c r="XCS173" s="1"/>
      <c r="XCT173" s="1"/>
      <c r="XCU173" s="1"/>
      <c r="XCV173" s="1"/>
      <c r="XCW173" s="1"/>
      <c r="XCX173" s="1"/>
      <c r="XCY173" s="1"/>
      <c r="XCZ173" s="1"/>
      <c r="XDA173" s="1"/>
      <c r="XDB173" s="1"/>
      <c r="XDC173" s="1"/>
      <c r="XDD173" s="1"/>
      <c r="XDE173" s="1"/>
      <c r="XDF173" s="1"/>
      <c r="XDG173" s="1"/>
      <c r="XDH173" s="1"/>
      <c r="XDI173" s="1"/>
      <c r="XDJ173" s="1"/>
      <c r="XDK173" s="1"/>
      <c r="XDL173" s="1"/>
      <c r="XDM173" s="1"/>
      <c r="XDN173" s="1"/>
      <c r="XDO173" s="1"/>
      <c r="XDP173" s="1"/>
      <c r="XDQ173" s="1"/>
      <c r="XDR173" s="1"/>
      <c r="XDS173" s="1"/>
      <c r="XDT173" s="1"/>
      <c r="XDU173" s="1"/>
      <c r="XDV173" s="1"/>
      <c r="XDW173" s="1"/>
      <c r="XDX173" s="1"/>
      <c r="XDY173" s="1"/>
      <c r="XDZ173" s="1"/>
      <c r="XEA173" s="1"/>
      <c r="XEB173" s="1"/>
      <c r="XEC173" s="1"/>
      <c r="XED173" s="1"/>
      <c r="XEE173" s="1"/>
      <c r="XEF173" s="1"/>
      <c r="XEG173" s="1"/>
      <c r="XEH173" s="1"/>
      <c r="XEI173" s="1"/>
      <c r="XEJ173" s="1"/>
      <c r="XEK173" s="1"/>
      <c r="XEL173" s="1"/>
      <c r="XEM173" s="1"/>
      <c r="XEN173" s="1"/>
      <c r="XEO173" s="1"/>
      <c r="XEP173" s="1"/>
      <c r="XEQ173" s="1"/>
      <c r="XER173" s="1"/>
      <c r="XES173" s="1"/>
      <c r="XET173" s="1"/>
      <c r="XEU173" s="1"/>
      <c r="XEV173" s="1"/>
      <c r="XEW173" s="1"/>
      <c r="XEX173" s="1"/>
      <c r="XEY173" s="1"/>
      <c r="XEZ173" s="1"/>
      <c r="XFA173" s="1"/>
      <c r="XFB173" s="1"/>
      <c r="XFC173" s="1"/>
    </row>
    <row r="174" spans="1:150 16226:16383" s="3" customFormat="1" ht="20.25" customHeight="1" x14ac:dyDescent="0.35">
      <c r="A174" s="93">
        <v>5</v>
      </c>
      <c r="B174" s="93"/>
      <c r="C174" s="49" t="s">
        <v>339</v>
      </c>
      <c r="D174" s="49" t="s">
        <v>334</v>
      </c>
      <c r="E174" s="70">
        <f>(84.42)*(10.764)</f>
        <v>908.69687999999996</v>
      </c>
      <c r="F174" s="70">
        <f>(1.22*(2.4+3.35))*(10.764)</f>
        <v>75.50945999999999</v>
      </c>
      <c r="G174" s="6">
        <v>0</v>
      </c>
      <c r="H174" s="6">
        <f t="shared" si="17"/>
        <v>984.20633999999995</v>
      </c>
      <c r="I174" s="1">
        <f>22400000/H174</f>
        <v>22759.455095564615</v>
      </c>
      <c r="J174" s="1"/>
      <c r="K174" s="1"/>
      <c r="L174" s="1"/>
      <c r="M174" s="1"/>
      <c r="N174" s="1"/>
      <c r="O174" s="1"/>
      <c r="P174" s="1"/>
      <c r="Q174" s="1"/>
      <c r="R174" s="1"/>
      <c r="S174" s="1"/>
      <c r="T174" s="22" t="str">
        <f t="shared" ca="1" si="15"/>
        <v>71205 to 3705</v>
      </c>
      <c r="U174" s="22">
        <f t="shared" ref="U174:V174" ca="1" si="19">U173+1</f>
        <v>71205</v>
      </c>
      <c r="V174" s="22">
        <f t="shared" ca="1" si="19"/>
        <v>3705</v>
      </c>
      <c r="W174" s="1"/>
      <c r="X174" s="1"/>
      <c r="Y174" s="1"/>
      <c r="Z174" s="1"/>
      <c r="AA174" s="1"/>
      <c r="AB174" s="1"/>
      <c r="AC174" s="1"/>
      <c r="AD174" s="1"/>
      <c r="AE174" s="1"/>
      <c r="AF174" s="1"/>
      <c r="AG174" s="1"/>
      <c r="AH174" s="1"/>
      <c r="AI174" s="1"/>
      <c r="AJ174" s="1"/>
      <c r="AK174" s="1"/>
      <c r="AL174" s="1"/>
      <c r="AM174" s="1"/>
      <c r="AN174" s="1"/>
      <c r="AO174" s="1"/>
      <c r="AP174" s="1"/>
      <c r="AQ174" s="1"/>
      <c r="AR174" s="1"/>
      <c r="AS174" s="1"/>
      <c r="AT174" s="1"/>
      <c r="AU174" s="1"/>
      <c r="AV174" s="1"/>
      <c r="AW174" s="1"/>
      <c r="AX174" s="1"/>
      <c r="AY174" s="1"/>
      <c r="AZ174" s="1"/>
      <c r="BA174" s="1"/>
      <c r="BB174" s="1"/>
      <c r="BC174" s="1"/>
      <c r="BD174" s="1"/>
      <c r="BE174" s="1"/>
      <c r="BF174" s="1"/>
      <c r="BG174" s="1"/>
      <c r="BH174" s="1"/>
      <c r="BI174" s="1"/>
      <c r="BJ174" s="1"/>
      <c r="BK174" s="1"/>
      <c r="BL174" s="1"/>
      <c r="BM174" s="1"/>
      <c r="BN174" s="1"/>
      <c r="BO174" s="1"/>
      <c r="BP174" s="1"/>
      <c r="BQ174" s="1"/>
      <c r="BR174" s="1"/>
      <c r="BS174" s="1"/>
      <c r="BT174" s="1"/>
      <c r="BU174" s="1"/>
      <c r="BV174" s="1"/>
      <c r="BW174" s="1"/>
      <c r="BX174" s="1"/>
      <c r="BY174" s="1"/>
      <c r="BZ174" s="1"/>
      <c r="CA174" s="1"/>
      <c r="CB174" s="1"/>
      <c r="CC174" s="1"/>
      <c r="CD174" s="1"/>
      <c r="CE174" s="1"/>
      <c r="CF174" s="1"/>
      <c r="CG174" s="1"/>
      <c r="CH174" s="1"/>
      <c r="CI174" s="1"/>
      <c r="CJ174" s="1"/>
      <c r="CK174" s="1"/>
      <c r="CL174" s="1"/>
      <c r="CM174" s="1"/>
      <c r="CN174" s="1"/>
      <c r="CO174" s="1"/>
      <c r="CP174" s="1"/>
      <c r="CQ174" s="1"/>
      <c r="CR174" s="1"/>
      <c r="CS174" s="1"/>
      <c r="CT174" s="1"/>
      <c r="CU174" s="1"/>
      <c r="CV174" s="1"/>
      <c r="CW174" s="1"/>
      <c r="CX174" s="1"/>
      <c r="CY174" s="1"/>
      <c r="CZ174" s="1"/>
      <c r="DA174" s="1"/>
      <c r="DB174" s="1"/>
      <c r="DC174" s="1"/>
      <c r="DD174" s="1"/>
      <c r="DE174" s="1"/>
      <c r="DF174" s="1"/>
      <c r="DG174" s="1"/>
      <c r="DH174" s="1"/>
      <c r="DI174" s="1"/>
      <c r="DJ174" s="1"/>
      <c r="DK174" s="1"/>
      <c r="DL174" s="1"/>
      <c r="DM174" s="1"/>
      <c r="DN174" s="1"/>
      <c r="DO174" s="1"/>
      <c r="DP174" s="1"/>
      <c r="DQ174" s="1"/>
      <c r="DR174" s="1"/>
      <c r="DS174" s="1"/>
      <c r="DT174" s="1"/>
      <c r="DU174" s="1"/>
      <c r="DV174" s="1"/>
      <c r="DW174" s="1"/>
      <c r="DX174" s="1"/>
      <c r="DY174" s="1"/>
      <c r="DZ174" s="1"/>
      <c r="EA174" s="1"/>
      <c r="EB174" s="1"/>
      <c r="EC174" s="1"/>
      <c r="ED174" s="1"/>
      <c r="EE174" s="1"/>
      <c r="EF174" s="1"/>
      <c r="EG174" s="1"/>
      <c r="EH174" s="1"/>
      <c r="EI174" s="1"/>
      <c r="EJ174" s="1"/>
      <c r="EK174" s="1"/>
      <c r="EL174" s="1"/>
      <c r="EM174" s="1"/>
      <c r="EN174" s="1"/>
      <c r="EO174" s="1"/>
      <c r="EP174" s="1"/>
      <c r="EQ174" s="1"/>
      <c r="ER174" s="1"/>
      <c r="ES174" s="1"/>
      <c r="ET174" s="1"/>
      <c r="WZB174" s="1"/>
      <c r="WZC174" s="1"/>
      <c r="WZD174" s="1"/>
      <c r="WZE174" s="1"/>
      <c r="WZF174" s="1"/>
      <c r="WZG174" s="1"/>
      <c r="WZH174" s="1"/>
      <c r="WZI174" s="1"/>
      <c r="WZJ174" s="1"/>
      <c r="WZK174" s="1"/>
      <c r="WZL174" s="1"/>
      <c r="WZM174" s="1"/>
      <c r="WZN174" s="1"/>
      <c r="WZO174" s="1"/>
      <c r="WZP174" s="1"/>
      <c r="WZQ174" s="1"/>
      <c r="WZR174" s="1"/>
      <c r="WZS174" s="1"/>
      <c r="WZT174" s="1"/>
      <c r="WZU174" s="1"/>
      <c r="WZV174" s="1"/>
      <c r="WZW174" s="1"/>
      <c r="WZX174" s="1"/>
      <c r="WZY174" s="1"/>
      <c r="WZZ174" s="1"/>
      <c r="XAA174" s="1"/>
      <c r="XAB174" s="1"/>
      <c r="XAC174" s="1"/>
      <c r="XAD174" s="1"/>
      <c r="XAE174" s="1"/>
      <c r="XAF174" s="1"/>
      <c r="XAG174" s="1"/>
      <c r="XAH174" s="1"/>
      <c r="XAI174" s="1"/>
      <c r="XAJ174" s="1"/>
      <c r="XAK174" s="1"/>
      <c r="XAL174" s="1"/>
      <c r="XAM174" s="1"/>
      <c r="XAN174" s="1"/>
      <c r="XAO174" s="1"/>
      <c r="XAP174" s="1"/>
      <c r="XAQ174" s="1"/>
      <c r="XAR174" s="1"/>
      <c r="XAS174" s="1"/>
      <c r="XAT174" s="1"/>
      <c r="XAU174" s="1"/>
      <c r="XAV174" s="1"/>
      <c r="XAW174" s="1"/>
      <c r="XAX174" s="1"/>
      <c r="XAY174" s="1"/>
      <c r="XAZ174" s="1"/>
      <c r="XBA174" s="1"/>
      <c r="XBB174" s="1"/>
      <c r="XBC174" s="1"/>
      <c r="XBD174" s="1"/>
      <c r="XBE174" s="1"/>
      <c r="XBF174" s="1"/>
      <c r="XBG174" s="1"/>
      <c r="XBH174" s="1"/>
      <c r="XBI174" s="1"/>
      <c r="XBJ174" s="1"/>
      <c r="XBK174" s="1"/>
      <c r="XBL174" s="1"/>
      <c r="XBM174" s="1"/>
      <c r="XBN174" s="1"/>
      <c r="XBO174" s="1"/>
      <c r="XBP174" s="1"/>
      <c r="XBQ174" s="1"/>
      <c r="XBR174" s="1"/>
      <c r="XBS174" s="1"/>
      <c r="XBT174" s="1"/>
      <c r="XBU174" s="1"/>
      <c r="XBV174" s="1"/>
      <c r="XBW174" s="1"/>
      <c r="XBX174" s="1"/>
      <c r="XBY174" s="1"/>
      <c r="XBZ174" s="1"/>
      <c r="XCA174" s="1"/>
      <c r="XCB174" s="1"/>
      <c r="XCC174" s="1"/>
      <c r="XCD174" s="1"/>
      <c r="XCE174" s="1"/>
      <c r="XCF174" s="1"/>
      <c r="XCG174" s="1"/>
      <c r="XCH174" s="1"/>
      <c r="XCI174" s="1"/>
      <c r="XCJ174" s="1"/>
      <c r="XCK174" s="1"/>
      <c r="XCL174" s="1"/>
      <c r="XCM174" s="1"/>
      <c r="XCN174" s="1"/>
      <c r="XCO174" s="1"/>
      <c r="XCP174" s="1"/>
      <c r="XCQ174" s="1"/>
      <c r="XCR174" s="1"/>
      <c r="XCS174" s="1"/>
      <c r="XCT174" s="1"/>
      <c r="XCU174" s="1"/>
      <c r="XCV174" s="1"/>
      <c r="XCW174" s="1"/>
      <c r="XCX174" s="1"/>
      <c r="XCY174" s="1"/>
      <c r="XCZ174" s="1"/>
      <c r="XDA174" s="1"/>
      <c r="XDB174" s="1"/>
      <c r="XDC174" s="1"/>
      <c r="XDD174" s="1"/>
      <c r="XDE174" s="1"/>
      <c r="XDF174" s="1"/>
      <c r="XDG174" s="1"/>
      <c r="XDH174" s="1"/>
      <c r="XDI174" s="1"/>
      <c r="XDJ174" s="1"/>
      <c r="XDK174" s="1"/>
      <c r="XDL174" s="1"/>
      <c r="XDM174" s="1"/>
      <c r="XDN174" s="1"/>
      <c r="XDO174" s="1"/>
      <c r="XDP174" s="1"/>
      <c r="XDQ174" s="1"/>
      <c r="XDR174" s="1"/>
      <c r="XDS174" s="1"/>
      <c r="XDT174" s="1"/>
      <c r="XDU174" s="1"/>
      <c r="XDV174" s="1"/>
      <c r="XDW174" s="1"/>
      <c r="XDX174" s="1"/>
      <c r="XDY174" s="1"/>
      <c r="XDZ174" s="1"/>
      <c r="XEA174" s="1"/>
      <c r="XEB174" s="1"/>
      <c r="XEC174" s="1"/>
      <c r="XED174" s="1"/>
      <c r="XEE174" s="1"/>
      <c r="XEF174" s="1"/>
      <c r="XEG174" s="1"/>
      <c r="XEH174" s="1"/>
      <c r="XEI174" s="1"/>
      <c r="XEJ174" s="1"/>
      <c r="XEK174" s="1"/>
      <c r="XEL174" s="1"/>
      <c r="XEM174" s="1"/>
      <c r="XEN174" s="1"/>
      <c r="XEO174" s="1"/>
      <c r="XEP174" s="1"/>
      <c r="XEQ174" s="1"/>
      <c r="XER174" s="1"/>
      <c r="XES174" s="1"/>
      <c r="XET174" s="1"/>
      <c r="XEU174" s="1"/>
      <c r="XEV174" s="1"/>
      <c r="XEW174" s="1"/>
      <c r="XEX174" s="1"/>
      <c r="XEY174" s="1"/>
      <c r="XEZ174" s="1"/>
      <c r="XFA174" s="1"/>
      <c r="XFB174" s="1"/>
      <c r="XFC174" s="1"/>
    </row>
    <row r="175" spans="1:150 16226:16383" s="3" customFormat="1" ht="20.25" customHeight="1" x14ac:dyDescent="0.35">
      <c r="A175" s="93">
        <v>6</v>
      </c>
      <c r="B175" s="93"/>
      <c r="C175" s="49" t="s">
        <v>339</v>
      </c>
      <c r="D175" s="86" t="s">
        <v>345</v>
      </c>
      <c r="E175" s="87"/>
      <c r="F175" s="87"/>
      <c r="G175" s="88"/>
      <c r="H175" s="89"/>
      <c r="I175" s="1"/>
      <c r="J175" s="1"/>
      <c r="K175" s="1"/>
      <c r="L175" s="1"/>
      <c r="M175" s="1"/>
      <c r="N175" s="1"/>
      <c r="O175" s="1"/>
      <c r="P175" s="1"/>
      <c r="Q175" s="1"/>
      <c r="R175" s="1"/>
      <c r="S175" s="1"/>
      <c r="T175" s="22" t="str">
        <f t="shared" ca="1" si="15"/>
        <v>71206 to 3706</v>
      </c>
      <c r="U175" s="22">
        <f t="shared" ref="U175:V175" ca="1" si="20">U174+1</f>
        <v>71206</v>
      </c>
      <c r="V175" s="22">
        <f t="shared" ca="1" si="20"/>
        <v>3706</v>
      </c>
      <c r="W175" s="1"/>
      <c r="X175" s="1"/>
      <c r="Y175" s="1"/>
      <c r="Z175" s="1"/>
      <c r="AA175" s="1"/>
      <c r="AB175" s="1"/>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AZ175" s="1"/>
      <c r="BA175" s="1"/>
      <c r="BB175" s="1"/>
      <c r="BC175" s="1"/>
      <c r="BD175" s="1"/>
      <c r="BE175" s="1"/>
      <c r="BF175" s="1"/>
      <c r="BG175" s="1"/>
      <c r="BH175" s="1"/>
      <c r="BI175" s="1"/>
      <c r="BJ175" s="1"/>
      <c r="BK175" s="1"/>
      <c r="BL175" s="1"/>
      <c r="BM175" s="1"/>
      <c r="BN175" s="1"/>
      <c r="BO175" s="1"/>
      <c r="BP175" s="1"/>
      <c r="BQ175" s="1"/>
      <c r="BR175" s="1"/>
      <c r="BS175" s="1"/>
      <c r="BT175" s="1"/>
      <c r="BU175" s="1"/>
      <c r="BV175" s="1"/>
      <c r="BW175" s="1"/>
      <c r="BX175" s="1"/>
      <c r="BY175" s="1"/>
      <c r="BZ175" s="1"/>
      <c r="CA175" s="1"/>
      <c r="CB175" s="1"/>
      <c r="CC175" s="1"/>
      <c r="CD175" s="1"/>
      <c r="CE175" s="1"/>
      <c r="CF175" s="1"/>
      <c r="CG175" s="1"/>
      <c r="CH175" s="1"/>
      <c r="CI175" s="1"/>
      <c r="CJ175" s="1"/>
      <c r="CK175" s="1"/>
      <c r="CL175" s="1"/>
      <c r="CM175" s="1"/>
      <c r="CN175" s="1"/>
      <c r="CO175" s="1"/>
      <c r="CP175" s="1"/>
      <c r="CQ175" s="1"/>
      <c r="CR175" s="1"/>
      <c r="CS175" s="1"/>
      <c r="CT175" s="1"/>
      <c r="CU175" s="1"/>
      <c r="CV175" s="1"/>
      <c r="CW175" s="1"/>
      <c r="CX175" s="1"/>
      <c r="CY175" s="1"/>
      <c r="CZ175" s="1"/>
      <c r="DA175" s="1"/>
      <c r="DB175" s="1"/>
      <c r="DC175" s="1"/>
      <c r="DD175" s="1"/>
      <c r="DE175" s="1"/>
      <c r="DF175" s="1"/>
      <c r="DG175" s="1"/>
      <c r="DH175" s="1"/>
      <c r="DI175" s="1"/>
      <c r="DJ175" s="1"/>
      <c r="DK175" s="1"/>
      <c r="DL175" s="1"/>
      <c r="DM175" s="1"/>
      <c r="DN175" s="1"/>
      <c r="DO175" s="1"/>
      <c r="DP175" s="1"/>
      <c r="DQ175" s="1"/>
      <c r="DR175" s="1"/>
      <c r="DS175" s="1"/>
      <c r="DT175" s="1"/>
      <c r="DU175" s="1"/>
      <c r="DV175" s="1"/>
      <c r="DW175" s="1"/>
      <c r="DX175" s="1"/>
      <c r="DY175" s="1"/>
      <c r="DZ175" s="1"/>
      <c r="EA175" s="1"/>
      <c r="EB175" s="1"/>
      <c r="EC175" s="1"/>
      <c r="ED175" s="1"/>
      <c r="EE175" s="1"/>
      <c r="EF175" s="1"/>
      <c r="EG175" s="1"/>
      <c r="EH175" s="1"/>
      <c r="EI175" s="1"/>
      <c r="EJ175" s="1"/>
      <c r="EK175" s="1"/>
      <c r="EL175" s="1"/>
      <c r="EM175" s="1"/>
      <c r="EN175" s="1"/>
      <c r="EO175" s="1"/>
      <c r="EP175" s="1"/>
      <c r="EQ175" s="1"/>
      <c r="ER175" s="1"/>
      <c r="ES175" s="1"/>
      <c r="ET175" s="1"/>
      <c r="WZB175" s="1"/>
      <c r="WZC175" s="1"/>
      <c r="WZD175" s="1"/>
      <c r="WZE175" s="1"/>
      <c r="WZF175" s="1"/>
      <c r="WZG175" s="1"/>
      <c r="WZH175" s="1"/>
      <c r="WZI175" s="1"/>
      <c r="WZJ175" s="1"/>
      <c r="WZK175" s="1"/>
      <c r="WZL175" s="1"/>
      <c r="WZM175" s="1"/>
      <c r="WZN175" s="1"/>
      <c r="WZO175" s="1"/>
      <c r="WZP175" s="1"/>
      <c r="WZQ175" s="1"/>
      <c r="WZR175" s="1"/>
      <c r="WZS175" s="1"/>
      <c r="WZT175" s="1"/>
      <c r="WZU175" s="1"/>
      <c r="WZV175" s="1"/>
      <c r="WZW175" s="1"/>
      <c r="WZX175" s="1"/>
      <c r="WZY175" s="1"/>
      <c r="WZZ175" s="1"/>
      <c r="XAA175" s="1"/>
      <c r="XAB175" s="1"/>
      <c r="XAC175" s="1"/>
      <c r="XAD175" s="1"/>
      <c r="XAE175" s="1"/>
      <c r="XAF175" s="1"/>
      <c r="XAG175" s="1"/>
      <c r="XAH175" s="1"/>
      <c r="XAI175" s="1"/>
      <c r="XAJ175" s="1"/>
      <c r="XAK175" s="1"/>
      <c r="XAL175" s="1"/>
      <c r="XAM175" s="1"/>
      <c r="XAN175" s="1"/>
      <c r="XAO175" s="1"/>
      <c r="XAP175" s="1"/>
      <c r="XAQ175" s="1"/>
      <c r="XAR175" s="1"/>
      <c r="XAS175" s="1"/>
      <c r="XAT175" s="1"/>
      <c r="XAU175" s="1"/>
      <c r="XAV175" s="1"/>
      <c r="XAW175" s="1"/>
      <c r="XAX175" s="1"/>
      <c r="XAY175" s="1"/>
      <c r="XAZ175" s="1"/>
      <c r="XBA175" s="1"/>
      <c r="XBB175" s="1"/>
      <c r="XBC175" s="1"/>
      <c r="XBD175" s="1"/>
      <c r="XBE175" s="1"/>
      <c r="XBF175" s="1"/>
      <c r="XBG175" s="1"/>
      <c r="XBH175" s="1"/>
      <c r="XBI175" s="1"/>
      <c r="XBJ175" s="1"/>
      <c r="XBK175" s="1"/>
      <c r="XBL175" s="1"/>
      <c r="XBM175" s="1"/>
      <c r="XBN175" s="1"/>
      <c r="XBO175" s="1"/>
      <c r="XBP175" s="1"/>
      <c r="XBQ175" s="1"/>
      <c r="XBR175" s="1"/>
      <c r="XBS175" s="1"/>
      <c r="XBT175" s="1"/>
      <c r="XBU175" s="1"/>
      <c r="XBV175" s="1"/>
      <c r="XBW175" s="1"/>
      <c r="XBX175" s="1"/>
      <c r="XBY175" s="1"/>
      <c r="XBZ175" s="1"/>
      <c r="XCA175" s="1"/>
      <c r="XCB175" s="1"/>
      <c r="XCC175" s="1"/>
      <c r="XCD175" s="1"/>
      <c r="XCE175" s="1"/>
      <c r="XCF175" s="1"/>
      <c r="XCG175" s="1"/>
      <c r="XCH175" s="1"/>
      <c r="XCI175" s="1"/>
      <c r="XCJ175" s="1"/>
      <c r="XCK175" s="1"/>
      <c r="XCL175" s="1"/>
      <c r="XCM175" s="1"/>
      <c r="XCN175" s="1"/>
      <c r="XCO175" s="1"/>
      <c r="XCP175" s="1"/>
      <c r="XCQ175" s="1"/>
      <c r="XCR175" s="1"/>
      <c r="XCS175" s="1"/>
      <c r="XCT175" s="1"/>
      <c r="XCU175" s="1"/>
      <c r="XCV175" s="1"/>
      <c r="XCW175" s="1"/>
      <c r="XCX175" s="1"/>
      <c r="XCY175" s="1"/>
      <c r="XCZ175" s="1"/>
      <c r="XDA175" s="1"/>
      <c r="XDB175" s="1"/>
      <c r="XDC175" s="1"/>
      <c r="XDD175" s="1"/>
      <c r="XDE175" s="1"/>
      <c r="XDF175" s="1"/>
      <c r="XDG175" s="1"/>
      <c r="XDH175" s="1"/>
      <c r="XDI175" s="1"/>
      <c r="XDJ175" s="1"/>
      <c r="XDK175" s="1"/>
      <c r="XDL175" s="1"/>
      <c r="XDM175" s="1"/>
      <c r="XDN175" s="1"/>
      <c r="XDO175" s="1"/>
      <c r="XDP175" s="1"/>
      <c r="XDQ175" s="1"/>
      <c r="XDR175" s="1"/>
      <c r="XDS175" s="1"/>
      <c r="XDT175" s="1"/>
      <c r="XDU175" s="1"/>
      <c r="XDV175" s="1"/>
      <c r="XDW175" s="1"/>
      <c r="XDX175" s="1"/>
      <c r="XDY175" s="1"/>
      <c r="XDZ175" s="1"/>
      <c r="XEA175" s="1"/>
      <c r="XEB175" s="1"/>
      <c r="XEC175" s="1"/>
      <c r="XED175" s="1"/>
      <c r="XEE175" s="1"/>
      <c r="XEF175" s="1"/>
      <c r="XEG175" s="1"/>
      <c r="XEH175" s="1"/>
      <c r="XEI175" s="1"/>
      <c r="XEJ175" s="1"/>
      <c r="XEK175" s="1"/>
      <c r="XEL175" s="1"/>
      <c r="XEM175" s="1"/>
      <c r="XEN175" s="1"/>
      <c r="XEO175" s="1"/>
      <c r="XEP175" s="1"/>
      <c r="XEQ175" s="1"/>
      <c r="XER175" s="1"/>
      <c r="XES175" s="1"/>
      <c r="XET175" s="1"/>
      <c r="XEU175" s="1"/>
      <c r="XEV175" s="1"/>
      <c r="XEW175" s="1"/>
      <c r="XEX175" s="1"/>
      <c r="XEY175" s="1"/>
      <c r="XEZ175" s="1"/>
      <c r="XFA175" s="1"/>
      <c r="XFB175" s="1"/>
      <c r="XFC175" s="1"/>
    </row>
    <row r="176" spans="1:150 16226:16383" s="3" customFormat="1" ht="20.25" customHeight="1" x14ac:dyDescent="0.35">
      <c r="A176" s="93">
        <v>7</v>
      </c>
      <c r="B176" s="93"/>
      <c r="C176" s="49" t="s">
        <v>339</v>
      </c>
      <c r="D176" s="49" t="s">
        <v>334</v>
      </c>
      <c r="E176" s="70">
        <f>(84.09)*(10.764)</f>
        <v>905.14476000000002</v>
      </c>
      <c r="F176" s="70">
        <f>(1.22*(2.4+3.35))*(10.764)</f>
        <v>75.50945999999999</v>
      </c>
      <c r="G176" s="6">
        <v>0</v>
      </c>
      <c r="H176" s="6">
        <f t="shared" si="17"/>
        <v>980.65422000000001</v>
      </c>
      <c r="I176" s="1" t="s">
        <v>375</v>
      </c>
      <c r="J176" s="1"/>
      <c r="K176" s="1"/>
      <c r="L176" s="1"/>
      <c r="M176" s="1"/>
      <c r="N176" s="1"/>
      <c r="O176" s="1"/>
      <c r="P176" s="1"/>
      <c r="Q176" s="1"/>
      <c r="R176" s="1"/>
      <c r="S176" s="1"/>
      <c r="T176" s="22" t="str">
        <f t="shared" ca="1" si="15"/>
        <v>71207 to 3707</v>
      </c>
      <c r="U176" s="22">
        <f t="shared" ref="U176:V176" ca="1" si="21">U175+1</f>
        <v>71207</v>
      </c>
      <c r="V176" s="22">
        <f t="shared" ca="1" si="21"/>
        <v>3707</v>
      </c>
      <c r="W176" s="1"/>
      <c r="X176" s="1"/>
      <c r="Y176" s="1"/>
      <c r="Z176" s="1"/>
      <c r="AA176" s="1"/>
      <c r="AB176" s="1"/>
      <c r="AC176" s="1"/>
      <c r="AD176" s="1"/>
      <c r="AE176" s="1"/>
      <c r="AF176" s="1"/>
      <c r="AG176" s="1"/>
      <c r="AH176" s="1"/>
      <c r="AI176" s="1"/>
      <c r="AJ176" s="1"/>
      <c r="AK176" s="1"/>
      <c r="AL176" s="1"/>
      <c r="AM176" s="1"/>
      <c r="AN176" s="1"/>
      <c r="AO176" s="1"/>
      <c r="AP176" s="1"/>
      <c r="AQ176" s="1"/>
      <c r="AR176" s="1"/>
      <c r="AS176" s="1"/>
      <c r="AT176" s="1"/>
      <c r="AU176" s="1"/>
      <c r="AV176" s="1"/>
      <c r="AW176" s="1"/>
      <c r="AX176" s="1"/>
      <c r="AY176" s="1"/>
      <c r="AZ176" s="1"/>
      <c r="BA176" s="1"/>
      <c r="BB176" s="1"/>
      <c r="BC176" s="1"/>
      <c r="BD176" s="1"/>
      <c r="BE176" s="1"/>
      <c r="BF176" s="1"/>
      <c r="BG176" s="1"/>
      <c r="BH176" s="1"/>
      <c r="BI176" s="1"/>
      <c r="BJ176" s="1"/>
      <c r="BK176" s="1"/>
      <c r="BL176" s="1"/>
      <c r="BM176" s="1"/>
      <c r="BN176" s="1"/>
      <c r="BO176" s="1"/>
      <c r="BP176" s="1"/>
      <c r="BQ176" s="1"/>
      <c r="BR176" s="1"/>
      <c r="BS176" s="1"/>
      <c r="BT176" s="1"/>
      <c r="BU176" s="1"/>
      <c r="BV176" s="1"/>
      <c r="BW176" s="1"/>
      <c r="BX176" s="1"/>
      <c r="BY176" s="1"/>
      <c r="BZ176" s="1"/>
      <c r="CA176" s="1"/>
      <c r="CB176" s="1"/>
      <c r="CC176" s="1"/>
      <c r="CD176" s="1"/>
      <c r="CE176" s="1"/>
      <c r="CF176" s="1"/>
      <c r="CG176" s="1"/>
      <c r="CH176" s="1"/>
      <c r="CI176" s="1"/>
      <c r="CJ176" s="1"/>
      <c r="CK176" s="1"/>
      <c r="CL176" s="1"/>
      <c r="CM176" s="1"/>
      <c r="CN176" s="1"/>
      <c r="CO176" s="1"/>
      <c r="CP176" s="1"/>
      <c r="CQ176" s="1"/>
      <c r="CR176" s="1"/>
      <c r="CS176" s="1"/>
      <c r="CT176" s="1"/>
      <c r="CU176" s="1"/>
      <c r="CV176" s="1"/>
      <c r="CW176" s="1"/>
      <c r="CX176" s="1"/>
      <c r="CY176" s="1"/>
      <c r="CZ176" s="1"/>
      <c r="DA176" s="1"/>
      <c r="DB176" s="1"/>
      <c r="DC176" s="1"/>
      <c r="DD176" s="1"/>
      <c r="DE176" s="1"/>
      <c r="DF176" s="1"/>
      <c r="DG176" s="1"/>
      <c r="DH176" s="1"/>
      <c r="DI176" s="1"/>
      <c r="DJ176" s="1"/>
      <c r="DK176" s="1"/>
      <c r="DL176" s="1"/>
      <c r="DM176" s="1"/>
      <c r="DN176" s="1"/>
      <c r="DO176" s="1"/>
      <c r="DP176" s="1"/>
      <c r="DQ176" s="1"/>
      <c r="DR176" s="1"/>
      <c r="DS176" s="1"/>
      <c r="DT176" s="1"/>
      <c r="DU176" s="1"/>
      <c r="DV176" s="1"/>
      <c r="DW176" s="1"/>
      <c r="DX176" s="1"/>
      <c r="DY176" s="1"/>
      <c r="DZ176" s="1"/>
      <c r="EA176" s="1"/>
      <c r="EB176" s="1"/>
      <c r="EC176" s="1"/>
      <c r="ED176" s="1"/>
      <c r="EE176" s="1"/>
      <c r="EF176" s="1"/>
      <c r="EG176" s="1"/>
      <c r="EH176" s="1"/>
      <c r="EI176" s="1"/>
      <c r="EJ176" s="1"/>
      <c r="EK176" s="1"/>
      <c r="EL176" s="1"/>
      <c r="EM176" s="1"/>
      <c r="EN176" s="1"/>
      <c r="EO176" s="1"/>
      <c r="EP176" s="1"/>
      <c r="EQ176" s="1"/>
      <c r="ER176" s="1"/>
      <c r="ES176" s="1"/>
      <c r="ET176" s="1"/>
      <c r="WZB176" s="1"/>
      <c r="WZC176" s="1"/>
      <c r="WZD176" s="1"/>
      <c r="WZE176" s="1"/>
      <c r="WZF176" s="1"/>
      <c r="WZG176" s="1"/>
      <c r="WZH176" s="1"/>
      <c r="WZI176" s="1"/>
      <c r="WZJ176" s="1"/>
      <c r="WZK176" s="1"/>
      <c r="WZL176" s="1"/>
      <c r="WZM176" s="1"/>
      <c r="WZN176" s="1"/>
      <c r="WZO176" s="1"/>
      <c r="WZP176" s="1"/>
      <c r="WZQ176" s="1"/>
      <c r="WZR176" s="1"/>
      <c r="WZS176" s="1"/>
      <c r="WZT176" s="1"/>
      <c r="WZU176" s="1"/>
      <c r="WZV176" s="1"/>
      <c r="WZW176" s="1"/>
      <c r="WZX176" s="1"/>
      <c r="WZY176" s="1"/>
      <c r="WZZ176" s="1"/>
      <c r="XAA176" s="1"/>
      <c r="XAB176" s="1"/>
      <c r="XAC176" s="1"/>
      <c r="XAD176" s="1"/>
      <c r="XAE176" s="1"/>
      <c r="XAF176" s="1"/>
      <c r="XAG176" s="1"/>
      <c r="XAH176" s="1"/>
      <c r="XAI176" s="1"/>
      <c r="XAJ176" s="1"/>
      <c r="XAK176" s="1"/>
      <c r="XAL176" s="1"/>
      <c r="XAM176" s="1"/>
      <c r="XAN176" s="1"/>
      <c r="XAO176" s="1"/>
      <c r="XAP176" s="1"/>
      <c r="XAQ176" s="1"/>
      <c r="XAR176" s="1"/>
      <c r="XAS176" s="1"/>
      <c r="XAT176" s="1"/>
      <c r="XAU176" s="1"/>
      <c r="XAV176" s="1"/>
      <c r="XAW176" s="1"/>
      <c r="XAX176" s="1"/>
      <c r="XAY176" s="1"/>
      <c r="XAZ176" s="1"/>
      <c r="XBA176" s="1"/>
      <c r="XBB176" s="1"/>
      <c r="XBC176" s="1"/>
      <c r="XBD176" s="1"/>
      <c r="XBE176" s="1"/>
      <c r="XBF176" s="1"/>
      <c r="XBG176" s="1"/>
      <c r="XBH176" s="1"/>
      <c r="XBI176" s="1"/>
      <c r="XBJ176" s="1"/>
      <c r="XBK176" s="1"/>
      <c r="XBL176" s="1"/>
      <c r="XBM176" s="1"/>
      <c r="XBN176" s="1"/>
      <c r="XBO176" s="1"/>
      <c r="XBP176" s="1"/>
      <c r="XBQ176" s="1"/>
      <c r="XBR176" s="1"/>
      <c r="XBS176" s="1"/>
      <c r="XBT176" s="1"/>
      <c r="XBU176" s="1"/>
      <c r="XBV176" s="1"/>
      <c r="XBW176" s="1"/>
      <c r="XBX176" s="1"/>
      <c r="XBY176" s="1"/>
      <c r="XBZ176" s="1"/>
      <c r="XCA176" s="1"/>
      <c r="XCB176" s="1"/>
      <c r="XCC176" s="1"/>
      <c r="XCD176" s="1"/>
      <c r="XCE176" s="1"/>
      <c r="XCF176" s="1"/>
      <c r="XCG176" s="1"/>
      <c r="XCH176" s="1"/>
      <c r="XCI176" s="1"/>
      <c r="XCJ176" s="1"/>
      <c r="XCK176" s="1"/>
      <c r="XCL176" s="1"/>
      <c r="XCM176" s="1"/>
      <c r="XCN176" s="1"/>
      <c r="XCO176" s="1"/>
      <c r="XCP176" s="1"/>
      <c r="XCQ176" s="1"/>
      <c r="XCR176" s="1"/>
      <c r="XCS176" s="1"/>
      <c r="XCT176" s="1"/>
      <c r="XCU176" s="1"/>
      <c r="XCV176" s="1"/>
      <c r="XCW176" s="1"/>
      <c r="XCX176" s="1"/>
      <c r="XCY176" s="1"/>
      <c r="XCZ176" s="1"/>
      <c r="XDA176" s="1"/>
      <c r="XDB176" s="1"/>
      <c r="XDC176" s="1"/>
      <c r="XDD176" s="1"/>
      <c r="XDE176" s="1"/>
      <c r="XDF176" s="1"/>
      <c r="XDG176" s="1"/>
      <c r="XDH176" s="1"/>
      <c r="XDI176" s="1"/>
      <c r="XDJ176" s="1"/>
      <c r="XDK176" s="1"/>
      <c r="XDL176" s="1"/>
      <c r="XDM176" s="1"/>
      <c r="XDN176" s="1"/>
      <c r="XDO176" s="1"/>
      <c r="XDP176" s="1"/>
      <c r="XDQ176" s="1"/>
      <c r="XDR176" s="1"/>
      <c r="XDS176" s="1"/>
      <c r="XDT176" s="1"/>
      <c r="XDU176" s="1"/>
      <c r="XDV176" s="1"/>
      <c r="XDW176" s="1"/>
      <c r="XDX176" s="1"/>
      <c r="XDY176" s="1"/>
      <c r="XDZ176" s="1"/>
      <c r="XEA176" s="1"/>
      <c r="XEB176" s="1"/>
      <c r="XEC176" s="1"/>
      <c r="XED176" s="1"/>
      <c r="XEE176" s="1"/>
      <c r="XEF176" s="1"/>
      <c r="XEG176" s="1"/>
      <c r="XEH176" s="1"/>
      <c r="XEI176" s="1"/>
      <c r="XEJ176" s="1"/>
      <c r="XEK176" s="1"/>
      <c r="XEL176" s="1"/>
      <c r="XEM176" s="1"/>
      <c r="XEN176" s="1"/>
      <c r="XEO176" s="1"/>
      <c r="XEP176" s="1"/>
      <c r="XEQ176" s="1"/>
      <c r="XER176" s="1"/>
      <c r="XES176" s="1"/>
      <c r="XET176" s="1"/>
      <c r="XEU176" s="1"/>
      <c r="XEV176" s="1"/>
      <c r="XEW176" s="1"/>
      <c r="XEX176" s="1"/>
      <c r="XEY176" s="1"/>
      <c r="XEZ176" s="1"/>
      <c r="XFA176" s="1"/>
      <c r="XFB176" s="1"/>
      <c r="XFC176" s="1"/>
    </row>
    <row r="177" spans="1:150 16226:16383" s="3" customFormat="1" ht="20.25" customHeight="1" x14ac:dyDescent="0.35">
      <c r="A177" s="93">
        <v>8</v>
      </c>
      <c r="B177" s="93"/>
      <c r="C177" s="49" t="s">
        <v>339</v>
      </c>
      <c r="D177" s="49" t="s">
        <v>335</v>
      </c>
      <c r="E177" s="70">
        <f>(74.52)*(10.764)</f>
        <v>802.1332799999999</v>
      </c>
      <c r="F177" s="70">
        <f>(1.22*(2.93+2.45))*(10.764)</f>
        <v>70.650590400000013</v>
      </c>
      <c r="G177" s="6">
        <v>0</v>
      </c>
      <c r="H177" s="6">
        <f t="shared" si="17"/>
        <v>872.78387039999996</v>
      </c>
      <c r="I177" s="1" t="s">
        <v>375</v>
      </c>
      <c r="J177" s="1"/>
      <c r="K177" s="1"/>
      <c r="L177" s="1"/>
      <c r="M177" s="1"/>
      <c r="N177" s="1"/>
      <c r="O177" s="1"/>
      <c r="P177" s="1"/>
      <c r="Q177" s="1"/>
      <c r="R177" s="1"/>
      <c r="S177" s="1"/>
      <c r="T177" s="22" t="str">
        <f t="shared" ca="1" si="15"/>
        <v>71208 to 3708</v>
      </c>
      <c r="U177" s="22">
        <f t="shared" ref="U177:V177" ca="1" si="22">U176+1</f>
        <v>71208</v>
      </c>
      <c r="V177" s="22">
        <f t="shared" ca="1" si="22"/>
        <v>3708</v>
      </c>
      <c r="W177" s="1"/>
      <c r="X177" s="1"/>
      <c r="Y177" s="1"/>
      <c r="Z177" s="1"/>
      <c r="AA177" s="1"/>
      <c r="AB177" s="1"/>
      <c r="AC177" s="1"/>
      <c r="AD177" s="1"/>
      <c r="AE177" s="1"/>
      <c r="AF177" s="1"/>
      <c r="AG177" s="1"/>
      <c r="AH177" s="1"/>
      <c r="AI177" s="1"/>
      <c r="AJ177" s="1"/>
      <c r="AK177" s="1"/>
      <c r="AL177" s="1"/>
      <c r="AM177" s="1"/>
      <c r="AN177" s="1"/>
      <c r="AO177" s="1"/>
      <c r="AP177" s="1"/>
      <c r="AQ177" s="1"/>
      <c r="AR177" s="1"/>
      <c r="AS177" s="1"/>
      <c r="AT177" s="1"/>
      <c r="AU177" s="1"/>
      <c r="AV177" s="1"/>
      <c r="AW177" s="1"/>
      <c r="AX177" s="1"/>
      <c r="AY177" s="1"/>
      <c r="AZ177" s="1"/>
      <c r="BA177" s="1"/>
      <c r="BB177" s="1"/>
      <c r="BC177" s="1"/>
      <c r="BD177" s="1"/>
      <c r="BE177" s="1"/>
      <c r="BF177" s="1"/>
      <c r="BG177" s="1"/>
      <c r="BH177" s="1"/>
      <c r="BI177" s="1"/>
      <c r="BJ177" s="1"/>
      <c r="BK177" s="1"/>
      <c r="BL177" s="1"/>
      <c r="BM177" s="1"/>
      <c r="BN177" s="1"/>
      <c r="BO177" s="1"/>
      <c r="BP177" s="1"/>
      <c r="BQ177" s="1"/>
      <c r="BR177" s="1"/>
      <c r="BS177" s="1"/>
      <c r="BT177" s="1"/>
      <c r="BU177" s="1"/>
      <c r="BV177" s="1"/>
      <c r="BW177" s="1"/>
      <c r="BX177" s="1"/>
      <c r="BY177" s="1"/>
      <c r="BZ177" s="1"/>
      <c r="CA177" s="1"/>
      <c r="CB177" s="1"/>
      <c r="CC177" s="1"/>
      <c r="CD177" s="1"/>
      <c r="CE177" s="1"/>
      <c r="CF177" s="1"/>
      <c r="CG177" s="1"/>
      <c r="CH177" s="1"/>
      <c r="CI177" s="1"/>
      <c r="CJ177" s="1"/>
      <c r="CK177" s="1"/>
      <c r="CL177" s="1"/>
      <c r="CM177" s="1"/>
      <c r="CN177" s="1"/>
      <c r="CO177" s="1"/>
      <c r="CP177" s="1"/>
      <c r="CQ177" s="1"/>
      <c r="CR177" s="1"/>
      <c r="CS177" s="1"/>
      <c r="CT177" s="1"/>
      <c r="CU177" s="1"/>
      <c r="CV177" s="1"/>
      <c r="CW177" s="1"/>
      <c r="CX177" s="1"/>
      <c r="CY177" s="1"/>
      <c r="CZ177" s="1"/>
      <c r="DA177" s="1"/>
      <c r="DB177" s="1"/>
      <c r="DC177" s="1"/>
      <c r="DD177" s="1"/>
      <c r="DE177" s="1"/>
      <c r="DF177" s="1"/>
      <c r="DG177" s="1"/>
      <c r="DH177" s="1"/>
      <c r="DI177" s="1"/>
      <c r="DJ177" s="1"/>
      <c r="DK177" s="1"/>
      <c r="DL177" s="1"/>
      <c r="DM177" s="1"/>
      <c r="DN177" s="1"/>
      <c r="DO177" s="1"/>
      <c r="DP177" s="1"/>
      <c r="DQ177" s="1"/>
      <c r="DR177" s="1"/>
      <c r="DS177" s="1"/>
      <c r="DT177" s="1"/>
      <c r="DU177" s="1"/>
      <c r="DV177" s="1"/>
      <c r="DW177" s="1"/>
      <c r="DX177" s="1"/>
      <c r="DY177" s="1"/>
      <c r="DZ177" s="1"/>
      <c r="EA177" s="1"/>
      <c r="EB177" s="1"/>
      <c r="EC177" s="1"/>
      <c r="ED177" s="1"/>
      <c r="EE177" s="1"/>
      <c r="EF177" s="1"/>
      <c r="EG177" s="1"/>
      <c r="EH177" s="1"/>
      <c r="EI177" s="1"/>
      <c r="EJ177" s="1"/>
      <c r="EK177" s="1"/>
      <c r="EL177" s="1"/>
      <c r="EM177" s="1"/>
      <c r="EN177" s="1"/>
      <c r="EO177" s="1"/>
      <c r="EP177" s="1"/>
      <c r="EQ177" s="1"/>
      <c r="ER177" s="1"/>
      <c r="ES177" s="1"/>
      <c r="ET177" s="1"/>
      <c r="WZB177" s="1"/>
      <c r="WZC177" s="1"/>
      <c r="WZD177" s="1"/>
      <c r="WZE177" s="1"/>
      <c r="WZF177" s="1"/>
      <c r="WZG177" s="1"/>
      <c r="WZH177" s="1"/>
      <c r="WZI177" s="1"/>
      <c r="WZJ177" s="1"/>
      <c r="WZK177" s="1"/>
      <c r="WZL177" s="1"/>
      <c r="WZM177" s="1"/>
      <c r="WZN177" s="1"/>
      <c r="WZO177" s="1"/>
      <c r="WZP177" s="1"/>
      <c r="WZQ177" s="1"/>
      <c r="WZR177" s="1"/>
      <c r="WZS177" s="1"/>
      <c r="WZT177" s="1"/>
      <c r="WZU177" s="1"/>
      <c r="WZV177" s="1"/>
      <c r="WZW177" s="1"/>
      <c r="WZX177" s="1"/>
      <c r="WZY177" s="1"/>
      <c r="WZZ177" s="1"/>
      <c r="XAA177" s="1"/>
      <c r="XAB177" s="1"/>
      <c r="XAC177" s="1"/>
      <c r="XAD177" s="1"/>
      <c r="XAE177" s="1"/>
      <c r="XAF177" s="1"/>
      <c r="XAG177" s="1"/>
      <c r="XAH177" s="1"/>
      <c r="XAI177" s="1"/>
      <c r="XAJ177" s="1"/>
      <c r="XAK177" s="1"/>
      <c r="XAL177" s="1"/>
      <c r="XAM177" s="1"/>
      <c r="XAN177" s="1"/>
      <c r="XAO177" s="1"/>
      <c r="XAP177" s="1"/>
      <c r="XAQ177" s="1"/>
      <c r="XAR177" s="1"/>
      <c r="XAS177" s="1"/>
      <c r="XAT177" s="1"/>
      <c r="XAU177" s="1"/>
      <c r="XAV177" s="1"/>
      <c r="XAW177" s="1"/>
      <c r="XAX177" s="1"/>
      <c r="XAY177" s="1"/>
      <c r="XAZ177" s="1"/>
      <c r="XBA177" s="1"/>
      <c r="XBB177" s="1"/>
      <c r="XBC177" s="1"/>
      <c r="XBD177" s="1"/>
      <c r="XBE177" s="1"/>
      <c r="XBF177" s="1"/>
      <c r="XBG177" s="1"/>
      <c r="XBH177" s="1"/>
      <c r="XBI177" s="1"/>
      <c r="XBJ177" s="1"/>
      <c r="XBK177" s="1"/>
      <c r="XBL177" s="1"/>
      <c r="XBM177" s="1"/>
      <c r="XBN177" s="1"/>
      <c r="XBO177" s="1"/>
      <c r="XBP177" s="1"/>
      <c r="XBQ177" s="1"/>
      <c r="XBR177" s="1"/>
      <c r="XBS177" s="1"/>
      <c r="XBT177" s="1"/>
      <c r="XBU177" s="1"/>
      <c r="XBV177" s="1"/>
      <c r="XBW177" s="1"/>
      <c r="XBX177" s="1"/>
      <c r="XBY177" s="1"/>
      <c r="XBZ177" s="1"/>
      <c r="XCA177" s="1"/>
      <c r="XCB177" s="1"/>
      <c r="XCC177" s="1"/>
      <c r="XCD177" s="1"/>
      <c r="XCE177" s="1"/>
      <c r="XCF177" s="1"/>
      <c r="XCG177" s="1"/>
      <c r="XCH177" s="1"/>
      <c r="XCI177" s="1"/>
      <c r="XCJ177" s="1"/>
      <c r="XCK177" s="1"/>
      <c r="XCL177" s="1"/>
      <c r="XCM177" s="1"/>
      <c r="XCN177" s="1"/>
      <c r="XCO177" s="1"/>
      <c r="XCP177" s="1"/>
      <c r="XCQ177" s="1"/>
      <c r="XCR177" s="1"/>
      <c r="XCS177" s="1"/>
      <c r="XCT177" s="1"/>
      <c r="XCU177" s="1"/>
      <c r="XCV177" s="1"/>
      <c r="XCW177" s="1"/>
      <c r="XCX177" s="1"/>
      <c r="XCY177" s="1"/>
      <c r="XCZ177" s="1"/>
      <c r="XDA177" s="1"/>
      <c r="XDB177" s="1"/>
      <c r="XDC177" s="1"/>
      <c r="XDD177" s="1"/>
      <c r="XDE177" s="1"/>
      <c r="XDF177" s="1"/>
      <c r="XDG177" s="1"/>
      <c r="XDH177" s="1"/>
      <c r="XDI177" s="1"/>
      <c r="XDJ177" s="1"/>
      <c r="XDK177" s="1"/>
      <c r="XDL177" s="1"/>
      <c r="XDM177" s="1"/>
      <c r="XDN177" s="1"/>
      <c r="XDO177" s="1"/>
      <c r="XDP177" s="1"/>
      <c r="XDQ177" s="1"/>
      <c r="XDR177" s="1"/>
      <c r="XDS177" s="1"/>
      <c r="XDT177" s="1"/>
      <c r="XDU177" s="1"/>
      <c r="XDV177" s="1"/>
      <c r="XDW177" s="1"/>
      <c r="XDX177" s="1"/>
      <c r="XDY177" s="1"/>
      <c r="XDZ177" s="1"/>
      <c r="XEA177" s="1"/>
      <c r="XEB177" s="1"/>
      <c r="XEC177" s="1"/>
      <c r="XED177" s="1"/>
      <c r="XEE177" s="1"/>
      <c r="XEF177" s="1"/>
      <c r="XEG177" s="1"/>
      <c r="XEH177" s="1"/>
      <c r="XEI177" s="1"/>
      <c r="XEJ177" s="1"/>
      <c r="XEK177" s="1"/>
      <c r="XEL177" s="1"/>
      <c r="XEM177" s="1"/>
      <c r="XEN177" s="1"/>
      <c r="XEO177" s="1"/>
      <c r="XEP177" s="1"/>
      <c r="XEQ177" s="1"/>
      <c r="XER177" s="1"/>
      <c r="XES177" s="1"/>
      <c r="XET177" s="1"/>
      <c r="XEU177" s="1"/>
      <c r="XEV177" s="1"/>
      <c r="XEW177" s="1"/>
      <c r="XEX177" s="1"/>
      <c r="XEY177" s="1"/>
      <c r="XEZ177" s="1"/>
      <c r="XFA177" s="1"/>
      <c r="XFB177" s="1"/>
      <c r="XFC177" s="1"/>
    </row>
    <row r="178" spans="1:150 16226:16383" s="3" customFormat="1" ht="20.25" customHeight="1" x14ac:dyDescent="0.35">
      <c r="A178" s="90" t="s">
        <v>347</v>
      </c>
      <c r="B178" s="91"/>
      <c r="C178" s="91"/>
      <c r="D178" s="91"/>
      <c r="E178" s="91"/>
      <c r="F178" s="91"/>
      <c r="G178" s="91"/>
      <c r="H178" s="92"/>
      <c r="I178" s="4">
        <f>1</f>
        <v>1</v>
      </c>
      <c r="J178" s="1"/>
      <c r="K178" s="1"/>
      <c r="L178" s="1"/>
      <c r="M178" s="1"/>
      <c r="N178" s="1"/>
      <c r="O178" s="1"/>
      <c r="P178" s="1"/>
      <c r="Q178" s="1"/>
      <c r="R178" s="1"/>
      <c r="S178" s="1"/>
      <c r="T178" s="1"/>
      <c r="U178" s="1"/>
      <c r="V178" s="1"/>
      <c r="W178" s="1"/>
      <c r="X178" s="1"/>
      <c r="Y178" s="1"/>
      <c r="Z178" s="1"/>
      <c r="AA178" s="1"/>
      <c r="AB178" s="1"/>
      <c r="AC178" s="1"/>
      <c r="AD178" s="1"/>
      <c r="AE178" s="1"/>
      <c r="AF178" s="1"/>
      <c r="AG178" s="1"/>
      <c r="AH178" s="1"/>
      <c r="AI178" s="1"/>
      <c r="AJ178" s="1"/>
      <c r="AK178" s="1"/>
      <c r="AL178" s="1"/>
      <c r="AM178" s="1"/>
      <c r="AN178" s="1"/>
      <c r="AO178" s="1"/>
      <c r="AP178" s="1"/>
      <c r="AQ178" s="1"/>
      <c r="AR178" s="1"/>
      <c r="AS178" s="1"/>
      <c r="AT178" s="1"/>
      <c r="AU178" s="1"/>
      <c r="AV178" s="1"/>
      <c r="AW178" s="1"/>
      <c r="AX178" s="1"/>
      <c r="AY178" s="1"/>
      <c r="AZ178" s="1"/>
      <c r="BA178" s="1"/>
      <c r="BB178" s="1"/>
      <c r="BC178" s="1"/>
      <c r="BD178" s="1"/>
      <c r="BE178" s="1"/>
      <c r="BF178" s="1"/>
      <c r="BG178" s="1"/>
      <c r="BH178" s="1"/>
      <c r="BI178" s="1"/>
      <c r="BJ178" s="1"/>
      <c r="BK178" s="1"/>
      <c r="BL178" s="1"/>
      <c r="BM178" s="1"/>
      <c r="BN178" s="1"/>
      <c r="BO178" s="1"/>
      <c r="BP178" s="1"/>
      <c r="BQ178" s="1"/>
      <c r="BR178" s="1"/>
      <c r="BS178" s="1"/>
      <c r="BT178" s="1"/>
      <c r="BU178" s="1"/>
      <c r="BV178" s="1"/>
      <c r="BW178" s="1"/>
      <c r="BX178" s="1"/>
      <c r="BY178" s="1"/>
      <c r="BZ178" s="1"/>
      <c r="CA178" s="1"/>
      <c r="CB178" s="1"/>
      <c r="CC178" s="1"/>
      <c r="CD178" s="1"/>
      <c r="CE178" s="1"/>
      <c r="CF178" s="1"/>
      <c r="CG178" s="1"/>
      <c r="CH178" s="1"/>
      <c r="CI178" s="1"/>
      <c r="CJ178" s="1"/>
      <c r="CK178" s="1"/>
      <c r="CL178" s="1"/>
      <c r="CM178" s="1"/>
      <c r="CN178" s="1"/>
      <c r="CO178" s="1"/>
      <c r="CP178" s="1"/>
      <c r="CQ178" s="1"/>
      <c r="CR178" s="1"/>
      <c r="CS178" s="1"/>
      <c r="CT178" s="1"/>
      <c r="CU178" s="1"/>
      <c r="CV178" s="1"/>
      <c r="CW178" s="1"/>
      <c r="CX178" s="1"/>
      <c r="CY178" s="1"/>
      <c r="CZ178" s="1"/>
      <c r="DA178" s="1"/>
      <c r="DB178" s="1"/>
      <c r="DC178" s="1"/>
      <c r="DD178" s="1"/>
      <c r="DE178" s="1"/>
      <c r="DF178" s="1"/>
      <c r="DG178" s="1"/>
      <c r="DH178" s="1"/>
      <c r="DI178" s="1"/>
      <c r="DJ178" s="1"/>
      <c r="DK178" s="1"/>
      <c r="DL178" s="1"/>
      <c r="DM178" s="1"/>
      <c r="DN178" s="1"/>
      <c r="DO178" s="1"/>
      <c r="DP178" s="1"/>
      <c r="DQ178" s="1"/>
      <c r="DR178" s="1"/>
      <c r="DS178" s="1"/>
      <c r="DT178" s="1"/>
      <c r="DU178" s="1"/>
      <c r="DV178" s="1"/>
      <c r="DW178" s="1"/>
      <c r="DX178" s="1"/>
      <c r="DY178" s="1"/>
      <c r="DZ178" s="1"/>
      <c r="EA178" s="1"/>
      <c r="EB178" s="1"/>
      <c r="EC178" s="1"/>
      <c r="ED178" s="1"/>
      <c r="EE178" s="1"/>
      <c r="EF178" s="1"/>
      <c r="EG178" s="1"/>
      <c r="EH178" s="1"/>
      <c r="EI178" s="1"/>
      <c r="EJ178" s="1"/>
      <c r="EK178" s="1"/>
      <c r="EL178" s="1"/>
      <c r="EM178" s="1"/>
      <c r="EN178" s="1"/>
      <c r="EO178" s="1"/>
      <c r="EP178" s="1"/>
      <c r="EQ178" s="1"/>
      <c r="ER178" s="1"/>
      <c r="ES178" s="1"/>
      <c r="ET178" s="1"/>
      <c r="WZB178" s="1"/>
      <c r="WZC178" s="1"/>
      <c r="WZD178" s="1"/>
      <c r="WZE178" s="1"/>
      <c r="WZF178" s="1"/>
      <c r="WZG178" s="1"/>
      <c r="WZH178" s="1"/>
      <c r="WZI178" s="1"/>
      <c r="WZJ178" s="1"/>
      <c r="WZK178" s="1"/>
      <c r="WZL178" s="1"/>
      <c r="WZM178" s="1"/>
      <c r="WZN178" s="1"/>
      <c r="WZO178" s="1"/>
      <c r="WZP178" s="1"/>
      <c r="WZQ178" s="1"/>
      <c r="WZR178" s="1"/>
      <c r="WZS178" s="1"/>
      <c r="WZT178" s="1"/>
      <c r="WZU178" s="1"/>
      <c r="WZV178" s="1"/>
      <c r="WZW178" s="1"/>
      <c r="WZX178" s="1"/>
      <c r="WZY178" s="1"/>
      <c r="WZZ178" s="1"/>
      <c r="XAA178" s="1"/>
      <c r="XAB178" s="1"/>
      <c r="XAC178" s="1"/>
      <c r="XAD178" s="1"/>
      <c r="XAE178" s="1"/>
      <c r="XAF178" s="1"/>
      <c r="XAG178" s="1"/>
      <c r="XAH178" s="1"/>
      <c r="XAI178" s="1"/>
      <c r="XAJ178" s="1"/>
      <c r="XAK178" s="1"/>
      <c r="XAL178" s="1"/>
      <c r="XAM178" s="1"/>
      <c r="XAN178" s="1"/>
      <c r="XAO178" s="1"/>
      <c r="XAP178" s="1"/>
      <c r="XAQ178" s="1"/>
      <c r="XAR178" s="1"/>
      <c r="XAS178" s="1"/>
      <c r="XAT178" s="1"/>
      <c r="XAU178" s="1"/>
      <c r="XAV178" s="1"/>
      <c r="XAW178" s="1"/>
      <c r="XAX178" s="1"/>
      <c r="XAY178" s="1"/>
      <c r="XAZ178" s="1"/>
      <c r="XBA178" s="1"/>
      <c r="XBB178" s="1"/>
      <c r="XBC178" s="1"/>
      <c r="XBD178" s="1"/>
      <c r="XBE178" s="1"/>
      <c r="XBF178" s="1"/>
      <c r="XBG178" s="1"/>
      <c r="XBH178" s="1"/>
      <c r="XBI178" s="1"/>
      <c r="XBJ178" s="1"/>
      <c r="XBK178" s="1"/>
      <c r="XBL178" s="1"/>
      <c r="XBM178" s="1"/>
      <c r="XBN178" s="1"/>
      <c r="XBO178" s="1"/>
      <c r="XBP178" s="1"/>
      <c r="XBQ178" s="1"/>
      <c r="XBR178" s="1"/>
      <c r="XBS178" s="1"/>
      <c r="XBT178" s="1"/>
      <c r="XBU178" s="1"/>
      <c r="XBV178" s="1"/>
      <c r="XBW178" s="1"/>
      <c r="XBX178" s="1"/>
      <c r="XBY178" s="1"/>
      <c r="XBZ178" s="1"/>
      <c r="XCA178" s="1"/>
      <c r="XCB178" s="1"/>
      <c r="XCC178" s="1"/>
      <c r="XCD178" s="1"/>
      <c r="XCE178" s="1"/>
      <c r="XCF178" s="1"/>
      <c r="XCG178" s="1"/>
      <c r="XCH178" s="1"/>
      <c r="XCI178" s="1"/>
      <c r="XCJ178" s="1"/>
      <c r="XCK178" s="1"/>
      <c r="XCL178" s="1"/>
      <c r="XCM178" s="1"/>
      <c r="XCN178" s="1"/>
      <c r="XCO178" s="1"/>
      <c r="XCP178" s="1"/>
      <c r="XCQ178" s="1"/>
      <c r="XCR178" s="1"/>
      <c r="XCS178" s="1"/>
      <c r="XCT178" s="1"/>
      <c r="XCU178" s="1"/>
      <c r="XCV178" s="1"/>
      <c r="XCW178" s="1"/>
      <c r="XCX178" s="1"/>
      <c r="XCY178" s="1"/>
      <c r="XCZ178" s="1"/>
      <c r="XDA178" s="1"/>
      <c r="XDB178" s="1"/>
      <c r="XDC178" s="1"/>
      <c r="XDD178" s="1"/>
      <c r="XDE178" s="1"/>
      <c r="XDF178" s="1"/>
      <c r="XDG178" s="1"/>
      <c r="XDH178" s="1"/>
      <c r="XDI178" s="1"/>
      <c r="XDJ178" s="1"/>
      <c r="XDK178" s="1"/>
      <c r="XDL178" s="1"/>
      <c r="XDM178" s="1"/>
      <c r="XDN178" s="1"/>
      <c r="XDO178" s="1"/>
      <c r="XDP178" s="1"/>
      <c r="XDQ178" s="1"/>
      <c r="XDR178" s="1"/>
      <c r="XDS178" s="1"/>
      <c r="XDT178" s="1"/>
      <c r="XDU178" s="1"/>
      <c r="XDV178" s="1"/>
      <c r="XDW178" s="1"/>
      <c r="XDX178" s="1"/>
      <c r="XDY178" s="1"/>
      <c r="XDZ178" s="1"/>
      <c r="XEA178" s="1"/>
      <c r="XEB178" s="1"/>
      <c r="XEC178" s="1"/>
      <c r="XED178" s="1"/>
      <c r="XEE178" s="1"/>
      <c r="XEF178" s="1"/>
      <c r="XEG178" s="1"/>
      <c r="XEH178" s="1"/>
      <c r="XEI178" s="1"/>
      <c r="XEJ178" s="1"/>
      <c r="XEK178" s="1"/>
      <c r="XEL178" s="1"/>
      <c r="XEM178" s="1"/>
      <c r="XEN178" s="1"/>
      <c r="XEO178" s="1"/>
      <c r="XEP178" s="1"/>
      <c r="XEQ178" s="1"/>
      <c r="XER178" s="1"/>
      <c r="XES178" s="1"/>
      <c r="XET178" s="1"/>
      <c r="XEU178" s="1"/>
      <c r="XEV178" s="1"/>
      <c r="XEW178" s="1"/>
      <c r="XEX178" s="1"/>
      <c r="XEY178" s="1"/>
      <c r="XEZ178" s="1"/>
      <c r="XFA178" s="1"/>
      <c r="XFB178" s="1"/>
      <c r="XFC178" s="1"/>
    </row>
    <row r="179" spans="1:150 16226:16383" s="3" customFormat="1" ht="20.25" customHeight="1" x14ac:dyDescent="0.35">
      <c r="A179" s="93">
        <v>1</v>
      </c>
      <c r="B179" s="93"/>
      <c r="C179" s="49" t="s">
        <v>339</v>
      </c>
      <c r="D179" s="49" t="s">
        <v>334</v>
      </c>
      <c r="E179" s="70">
        <f>(84.42)*(10.764)</f>
        <v>908.69687999999996</v>
      </c>
      <c r="F179" s="70">
        <f>(1.22*(3.35+2.4))*(10.764)</f>
        <v>75.50945999999999</v>
      </c>
      <c r="G179" s="6">
        <v>0</v>
      </c>
      <c r="H179" s="6">
        <f t="shared" ref="H179:H182" si="23">E179+F179+(IF(G179&lt;101,G179,IF(G179&lt;201,G179/2,IF(G179&lt;=301,G179/3,G179/4))))</f>
        <v>984.20633999999995</v>
      </c>
      <c r="I179" s="1" t="s">
        <v>375</v>
      </c>
      <c r="J179" s="1"/>
      <c r="K179" s="1"/>
      <c r="L179" s="1"/>
      <c r="M179" s="1"/>
      <c r="N179" s="1"/>
      <c r="O179" s="1"/>
      <c r="P179" s="1"/>
      <c r="Q179" s="1"/>
      <c r="R179" s="1"/>
      <c r="S179" s="1"/>
      <c r="T179" s="22" t="str">
        <f ca="1">U179&amp;""&amp;" to "&amp;""&amp;V179</f>
        <v>2201 to 2201</v>
      </c>
      <c r="U179" s="22">
        <f ca="1">(SUMPRODUCT(MID(0&amp;(LEFT(A178,SUM(LEN(A178)-LEN(SUBSTITUTE(A178,{"0","1","2","3"},""))))), LARGE(INDEX(ISNUMBER(--MID((LEFT(A178,SUM(LEN(A178)-LEN(SUBSTITUTE(A178,{"0","1","2","3"},""))))), ROW(INDIRECT("1:"&amp;LEN((LEFT(A178,SUM(LEN(A178)-LEN(SUBSTITUTE(A178,{"0","1","2","3"},"")))))))), 1)) * ROW(INDIRECT("1:"&amp;LEN((LEFT(A178,SUM(LEN(A178)-LEN(SUBSTITUTE(A178,{"0","1","2","3"},"")))))))), 0), ROW(INDIRECT("1:"&amp;LEN((LEFT(A178,SUM(LEN(A178)-LEN(SUBSTITUTE(A178,{"0","1","2","3"},"")))))))))+1, 1) * 10^ROW(INDIRECT("1:"&amp;LEN((LEFT(A178,SUM(LEN(A178)-LEN(SUBSTITUTE(A178,{"0","1","2","3"},""))))))))/10))*100+1</f>
        <v>2201</v>
      </c>
      <c r="V179" s="22">
        <f ca="1">(SUMPRODUCT(MID(0&amp;(--TRIM(RIGHT(SUBSTITUTE(LEFT(A178,_xlfn.AGGREGATE(16,6,FIND({0,1,2,3,4,5,6,7,8,9},A178,ROW(INDIRECT("1:"&amp;LEN(A178)))),1))," ",REPT(" ",LEN(A178))),LEN(A178)))), LARGE(INDEX(ISNUMBER(--MID((--TRIM(RIGHT(SUBSTITUTE(LEFT(A178,_xlfn.AGGREGATE(16,6,FIND({0,1,2,3,4,5,6,7,8,9},A178,ROW(INDIRECT("1:"&amp;LEN(A178)))),1))," ",REPT(" ",LEN(A178))),LEN(A178)))), ROW(INDIRECT("1:"&amp;LEN((--TRIM(RIGHT(SUBSTITUTE(LEFT(A178,_xlfn.AGGREGATE(16,6,FIND({0,1,2,3,4,5,6,7,8,9},A178,ROW(INDIRECT("1:"&amp;LEN(A178)))),1))," ",REPT(" ",LEN(A178))),LEN(A178))))))), 1)) * ROW(INDIRECT("1:"&amp;LEN((--TRIM(RIGHT(SUBSTITUTE(LEFT(A178,_xlfn.AGGREGATE(16,6,FIND({0,1,2,3,4,5,6,7,8,9},A178,ROW(INDIRECT("1:"&amp;LEN(A178)))),1))," ",REPT(" ",LEN(A178))),LEN(A178))))))), 0), ROW(INDIRECT("1:"&amp;LEN((--TRIM(RIGHT(SUBSTITUTE(LEFT(A178,_xlfn.AGGREGATE(16,6,FIND({0,1,2,3,4,5,6,7,8,9},A178,ROW(INDIRECT("1:"&amp;LEN(A178)))),1))," ",REPT(" ",LEN(A178))),LEN(A178))))))))+1, 1) * 10^ROW(INDIRECT("1:"&amp;LEN((--TRIM(RIGHT(SUBSTITUTE(LEFT(A178,_xlfn.AGGREGATE(16,6,FIND({0,1,2,3,4,5,6,7,8,9},A178,ROW(INDIRECT("1:"&amp;LEN(A178)))),1))," ",REPT(" ",LEN(A178))),LEN(A178)))))))/10))*100+1</f>
        <v>2201</v>
      </c>
      <c r="W179" s="1"/>
      <c r="X179" s="1"/>
      <c r="Y179" s="1"/>
      <c r="Z179" s="1"/>
      <c r="AA179" s="1"/>
      <c r="AB179" s="1"/>
      <c r="AC179" s="1"/>
      <c r="AD179" s="1"/>
      <c r="AE179" s="1"/>
      <c r="AF179" s="1"/>
      <c r="AG179" s="1"/>
      <c r="AH179" s="1"/>
      <c r="AI179" s="1"/>
      <c r="AJ179" s="1"/>
      <c r="AK179" s="1"/>
      <c r="AL179" s="1"/>
      <c r="AM179" s="1"/>
      <c r="AN179" s="1"/>
      <c r="AO179" s="1"/>
      <c r="AP179" s="1"/>
      <c r="AQ179" s="1"/>
      <c r="AR179" s="1"/>
      <c r="AS179" s="1"/>
      <c r="AT179" s="1"/>
      <c r="AU179" s="1"/>
      <c r="AV179" s="1"/>
      <c r="AW179" s="1"/>
      <c r="AX179" s="1"/>
      <c r="AY179" s="1"/>
      <c r="AZ179" s="1"/>
      <c r="BA179" s="1"/>
      <c r="BB179" s="1"/>
      <c r="BC179" s="1"/>
      <c r="BD179" s="1"/>
      <c r="BE179" s="1"/>
      <c r="BF179" s="1"/>
      <c r="BG179" s="1"/>
      <c r="BH179" s="1"/>
      <c r="BI179" s="1"/>
      <c r="BJ179" s="1"/>
      <c r="BK179" s="1"/>
      <c r="BL179" s="1"/>
      <c r="BM179" s="1"/>
      <c r="BN179" s="1"/>
      <c r="BO179" s="1"/>
      <c r="BP179" s="1"/>
      <c r="BQ179" s="1"/>
      <c r="BR179" s="1"/>
      <c r="BS179" s="1"/>
      <c r="BT179" s="1"/>
      <c r="BU179" s="1"/>
      <c r="BV179" s="1"/>
      <c r="BW179" s="1"/>
      <c r="BX179" s="1"/>
      <c r="BY179" s="1"/>
      <c r="BZ179" s="1"/>
      <c r="CA179" s="1"/>
      <c r="CB179" s="1"/>
      <c r="CC179" s="1"/>
      <c r="CD179" s="1"/>
      <c r="CE179" s="1"/>
      <c r="CF179" s="1"/>
      <c r="CG179" s="1"/>
      <c r="CH179" s="1"/>
      <c r="CI179" s="1"/>
      <c r="CJ179" s="1"/>
      <c r="CK179" s="1"/>
      <c r="CL179" s="1"/>
      <c r="CM179" s="1"/>
      <c r="CN179" s="1"/>
      <c r="CO179" s="1"/>
      <c r="CP179" s="1"/>
      <c r="CQ179" s="1"/>
      <c r="CR179" s="1"/>
      <c r="CS179" s="1"/>
      <c r="CT179" s="1"/>
      <c r="CU179" s="1"/>
      <c r="CV179" s="1"/>
      <c r="CW179" s="1"/>
      <c r="CX179" s="1"/>
      <c r="CY179" s="1"/>
      <c r="CZ179" s="1"/>
      <c r="DA179" s="1"/>
      <c r="DB179" s="1"/>
      <c r="DC179" s="1"/>
      <c r="DD179" s="1"/>
      <c r="DE179" s="1"/>
      <c r="DF179" s="1"/>
      <c r="DG179" s="1"/>
      <c r="DH179" s="1"/>
      <c r="DI179" s="1"/>
      <c r="DJ179" s="1"/>
      <c r="DK179" s="1"/>
      <c r="DL179" s="1"/>
      <c r="DM179" s="1"/>
      <c r="DN179" s="1"/>
      <c r="DO179" s="1"/>
      <c r="DP179" s="1"/>
      <c r="DQ179" s="1"/>
      <c r="DR179" s="1"/>
      <c r="DS179" s="1"/>
      <c r="DT179" s="1"/>
      <c r="DU179" s="1"/>
      <c r="DV179" s="1"/>
      <c r="DW179" s="1"/>
      <c r="DX179" s="1"/>
      <c r="DY179" s="1"/>
      <c r="DZ179" s="1"/>
      <c r="EA179" s="1"/>
      <c r="EB179" s="1"/>
      <c r="EC179" s="1"/>
      <c r="ED179" s="1"/>
      <c r="EE179" s="1"/>
      <c r="EF179" s="1"/>
      <c r="EG179" s="1"/>
      <c r="EH179" s="1"/>
      <c r="EI179" s="1"/>
      <c r="EJ179" s="1"/>
      <c r="EK179" s="1"/>
      <c r="EL179" s="1"/>
      <c r="EM179" s="1"/>
      <c r="EN179" s="1"/>
      <c r="EO179" s="1"/>
      <c r="EP179" s="1"/>
      <c r="EQ179" s="1"/>
      <c r="ER179" s="1"/>
      <c r="ES179" s="1"/>
      <c r="ET179" s="1"/>
      <c r="WZB179" s="1"/>
      <c r="WZC179" s="1"/>
      <c r="WZD179" s="1"/>
      <c r="WZE179" s="1"/>
      <c r="WZF179" s="1"/>
      <c r="WZG179" s="1"/>
      <c r="WZH179" s="1"/>
      <c r="WZI179" s="1"/>
      <c r="WZJ179" s="1"/>
      <c r="WZK179" s="1"/>
      <c r="WZL179" s="1"/>
      <c r="WZM179" s="1"/>
      <c r="WZN179" s="1"/>
      <c r="WZO179" s="1"/>
      <c r="WZP179" s="1"/>
      <c r="WZQ179" s="1"/>
      <c r="WZR179" s="1"/>
      <c r="WZS179" s="1"/>
      <c r="WZT179" s="1"/>
      <c r="WZU179" s="1"/>
      <c r="WZV179" s="1"/>
      <c r="WZW179" s="1"/>
      <c r="WZX179" s="1"/>
      <c r="WZY179" s="1"/>
      <c r="WZZ179" s="1"/>
      <c r="XAA179" s="1"/>
      <c r="XAB179" s="1"/>
      <c r="XAC179" s="1"/>
      <c r="XAD179" s="1"/>
      <c r="XAE179" s="1"/>
      <c r="XAF179" s="1"/>
      <c r="XAG179" s="1"/>
      <c r="XAH179" s="1"/>
      <c r="XAI179" s="1"/>
      <c r="XAJ179" s="1"/>
      <c r="XAK179" s="1"/>
      <c r="XAL179" s="1"/>
      <c r="XAM179" s="1"/>
      <c r="XAN179" s="1"/>
      <c r="XAO179" s="1"/>
      <c r="XAP179" s="1"/>
      <c r="XAQ179" s="1"/>
      <c r="XAR179" s="1"/>
      <c r="XAS179" s="1"/>
      <c r="XAT179" s="1"/>
      <c r="XAU179" s="1"/>
      <c r="XAV179" s="1"/>
      <c r="XAW179" s="1"/>
      <c r="XAX179" s="1"/>
      <c r="XAY179" s="1"/>
      <c r="XAZ179" s="1"/>
      <c r="XBA179" s="1"/>
      <c r="XBB179" s="1"/>
      <c r="XBC179" s="1"/>
      <c r="XBD179" s="1"/>
      <c r="XBE179" s="1"/>
      <c r="XBF179" s="1"/>
      <c r="XBG179" s="1"/>
      <c r="XBH179" s="1"/>
      <c r="XBI179" s="1"/>
      <c r="XBJ179" s="1"/>
      <c r="XBK179" s="1"/>
      <c r="XBL179" s="1"/>
      <c r="XBM179" s="1"/>
      <c r="XBN179" s="1"/>
      <c r="XBO179" s="1"/>
      <c r="XBP179" s="1"/>
      <c r="XBQ179" s="1"/>
      <c r="XBR179" s="1"/>
      <c r="XBS179" s="1"/>
      <c r="XBT179" s="1"/>
      <c r="XBU179" s="1"/>
      <c r="XBV179" s="1"/>
      <c r="XBW179" s="1"/>
      <c r="XBX179" s="1"/>
      <c r="XBY179" s="1"/>
      <c r="XBZ179" s="1"/>
      <c r="XCA179" s="1"/>
      <c r="XCB179" s="1"/>
      <c r="XCC179" s="1"/>
      <c r="XCD179" s="1"/>
      <c r="XCE179" s="1"/>
      <c r="XCF179" s="1"/>
      <c r="XCG179" s="1"/>
      <c r="XCH179" s="1"/>
      <c r="XCI179" s="1"/>
      <c r="XCJ179" s="1"/>
      <c r="XCK179" s="1"/>
      <c r="XCL179" s="1"/>
      <c r="XCM179" s="1"/>
      <c r="XCN179" s="1"/>
      <c r="XCO179" s="1"/>
      <c r="XCP179" s="1"/>
      <c r="XCQ179" s="1"/>
      <c r="XCR179" s="1"/>
      <c r="XCS179" s="1"/>
      <c r="XCT179" s="1"/>
      <c r="XCU179" s="1"/>
      <c r="XCV179" s="1"/>
      <c r="XCW179" s="1"/>
      <c r="XCX179" s="1"/>
      <c r="XCY179" s="1"/>
      <c r="XCZ179" s="1"/>
      <c r="XDA179" s="1"/>
      <c r="XDB179" s="1"/>
      <c r="XDC179" s="1"/>
      <c r="XDD179" s="1"/>
      <c r="XDE179" s="1"/>
      <c r="XDF179" s="1"/>
      <c r="XDG179" s="1"/>
      <c r="XDH179" s="1"/>
      <c r="XDI179" s="1"/>
      <c r="XDJ179" s="1"/>
      <c r="XDK179" s="1"/>
      <c r="XDL179" s="1"/>
      <c r="XDM179" s="1"/>
      <c r="XDN179" s="1"/>
      <c r="XDO179" s="1"/>
      <c r="XDP179" s="1"/>
      <c r="XDQ179" s="1"/>
      <c r="XDR179" s="1"/>
      <c r="XDS179" s="1"/>
      <c r="XDT179" s="1"/>
      <c r="XDU179" s="1"/>
      <c r="XDV179" s="1"/>
      <c r="XDW179" s="1"/>
      <c r="XDX179" s="1"/>
      <c r="XDY179" s="1"/>
      <c r="XDZ179" s="1"/>
      <c r="XEA179" s="1"/>
      <c r="XEB179" s="1"/>
      <c r="XEC179" s="1"/>
      <c r="XED179" s="1"/>
      <c r="XEE179" s="1"/>
      <c r="XEF179" s="1"/>
      <c r="XEG179" s="1"/>
      <c r="XEH179" s="1"/>
      <c r="XEI179" s="1"/>
      <c r="XEJ179" s="1"/>
      <c r="XEK179" s="1"/>
      <c r="XEL179" s="1"/>
      <c r="XEM179" s="1"/>
      <c r="XEN179" s="1"/>
      <c r="XEO179" s="1"/>
      <c r="XEP179" s="1"/>
      <c r="XEQ179" s="1"/>
      <c r="XER179" s="1"/>
      <c r="XES179" s="1"/>
      <c r="XET179" s="1"/>
      <c r="XEU179" s="1"/>
      <c r="XEV179" s="1"/>
      <c r="XEW179" s="1"/>
      <c r="XEX179" s="1"/>
      <c r="XEY179" s="1"/>
      <c r="XEZ179" s="1"/>
      <c r="XFA179" s="1"/>
      <c r="XFB179" s="1"/>
      <c r="XFC179" s="1"/>
    </row>
    <row r="180" spans="1:150 16226:16383" s="3" customFormat="1" ht="20.25" customHeight="1" x14ac:dyDescent="0.35">
      <c r="A180" s="93">
        <v>2</v>
      </c>
      <c r="B180" s="93"/>
      <c r="C180" s="49" t="s">
        <v>339</v>
      </c>
      <c r="D180" s="49" t="s">
        <v>335</v>
      </c>
      <c r="E180" s="70">
        <f>(74.52)*(10.764)</f>
        <v>802.1332799999999</v>
      </c>
      <c r="F180" s="70">
        <f>(1.22*(2.45+2.93))*(10.764)</f>
        <v>70.650590400000013</v>
      </c>
      <c r="G180" s="6">
        <v>0</v>
      </c>
      <c r="H180" s="6">
        <f t="shared" si="23"/>
        <v>872.78387039999996</v>
      </c>
      <c r="I180" s="1" t="s">
        <v>375</v>
      </c>
      <c r="J180" s="1"/>
      <c r="K180" s="1"/>
      <c r="L180" s="1"/>
      <c r="M180" s="1"/>
      <c r="N180" s="1"/>
      <c r="O180" s="1"/>
      <c r="P180" s="1"/>
      <c r="Q180" s="1"/>
      <c r="R180" s="1"/>
      <c r="S180" s="1"/>
      <c r="T180" s="22" t="str">
        <f t="shared" ref="T180:T186" ca="1" si="24">U180&amp;""&amp;" to "&amp;""&amp;V180</f>
        <v>2202 to 2202</v>
      </c>
      <c r="U180" s="22">
        <f ca="1">U179+1</f>
        <v>2202</v>
      </c>
      <c r="V180" s="22">
        <f ca="1">V179+1</f>
        <v>2202</v>
      </c>
      <c r="W180" s="1"/>
      <c r="X180" s="1"/>
      <c r="Y180" s="1"/>
      <c r="Z180" s="1"/>
      <c r="AA180" s="1"/>
      <c r="AB180" s="1"/>
      <c r="AC180" s="1"/>
      <c r="AD180" s="1"/>
      <c r="AE180" s="1"/>
      <c r="AF180" s="1"/>
      <c r="AG180" s="1"/>
      <c r="AH180" s="1"/>
      <c r="AI180" s="1"/>
      <c r="AJ180" s="1"/>
      <c r="AK180" s="1"/>
      <c r="AL180" s="1"/>
      <c r="AM180" s="1"/>
      <c r="AN180" s="1"/>
      <c r="AO180" s="1"/>
      <c r="AP180" s="1"/>
      <c r="AQ180" s="1"/>
      <c r="AR180" s="1"/>
      <c r="AS180" s="1"/>
      <c r="AT180" s="1"/>
      <c r="AU180" s="1"/>
      <c r="AV180" s="1"/>
      <c r="AW180" s="1"/>
      <c r="AX180" s="1"/>
      <c r="AY180" s="1"/>
      <c r="AZ180" s="1"/>
      <c r="BA180" s="1"/>
      <c r="BB180" s="1"/>
      <c r="BC180" s="1"/>
      <c r="BD180" s="1"/>
      <c r="BE180" s="1"/>
      <c r="BF180" s="1"/>
      <c r="BG180" s="1"/>
      <c r="BH180" s="1"/>
      <c r="BI180" s="1"/>
      <c r="BJ180" s="1"/>
      <c r="BK180" s="1"/>
      <c r="BL180" s="1"/>
      <c r="BM180" s="1"/>
      <c r="BN180" s="1"/>
      <c r="BO180" s="1"/>
      <c r="BP180" s="1"/>
      <c r="BQ180" s="1"/>
      <c r="BR180" s="1"/>
      <c r="BS180" s="1"/>
      <c r="BT180" s="1"/>
      <c r="BU180" s="1"/>
      <c r="BV180" s="1"/>
      <c r="BW180" s="1"/>
      <c r="BX180" s="1"/>
      <c r="BY180" s="1"/>
      <c r="BZ180" s="1"/>
      <c r="CA180" s="1"/>
      <c r="CB180" s="1"/>
      <c r="CC180" s="1"/>
      <c r="CD180" s="1"/>
      <c r="CE180" s="1"/>
      <c r="CF180" s="1"/>
      <c r="CG180" s="1"/>
      <c r="CH180" s="1"/>
      <c r="CI180" s="1"/>
      <c r="CJ180" s="1"/>
      <c r="CK180" s="1"/>
      <c r="CL180" s="1"/>
      <c r="CM180" s="1"/>
      <c r="CN180" s="1"/>
      <c r="CO180" s="1"/>
      <c r="CP180" s="1"/>
      <c r="CQ180" s="1"/>
      <c r="CR180" s="1"/>
      <c r="CS180" s="1"/>
      <c r="CT180" s="1"/>
      <c r="CU180" s="1"/>
      <c r="CV180" s="1"/>
      <c r="CW180" s="1"/>
      <c r="CX180" s="1"/>
      <c r="CY180" s="1"/>
      <c r="CZ180" s="1"/>
      <c r="DA180" s="1"/>
      <c r="DB180" s="1"/>
      <c r="DC180" s="1"/>
      <c r="DD180" s="1"/>
      <c r="DE180" s="1"/>
      <c r="DF180" s="1"/>
      <c r="DG180" s="1"/>
      <c r="DH180" s="1"/>
      <c r="DI180" s="1"/>
      <c r="DJ180" s="1"/>
      <c r="DK180" s="1"/>
      <c r="DL180" s="1"/>
      <c r="DM180" s="1"/>
      <c r="DN180" s="1"/>
      <c r="DO180" s="1"/>
      <c r="DP180" s="1"/>
      <c r="DQ180" s="1"/>
      <c r="DR180" s="1"/>
      <c r="DS180" s="1"/>
      <c r="DT180" s="1"/>
      <c r="DU180" s="1"/>
      <c r="DV180" s="1"/>
      <c r="DW180" s="1"/>
      <c r="DX180" s="1"/>
      <c r="DY180" s="1"/>
      <c r="DZ180" s="1"/>
      <c r="EA180" s="1"/>
      <c r="EB180" s="1"/>
      <c r="EC180" s="1"/>
      <c r="ED180" s="1"/>
      <c r="EE180" s="1"/>
      <c r="EF180" s="1"/>
      <c r="EG180" s="1"/>
      <c r="EH180" s="1"/>
      <c r="EI180" s="1"/>
      <c r="EJ180" s="1"/>
      <c r="EK180" s="1"/>
      <c r="EL180" s="1"/>
      <c r="EM180" s="1"/>
      <c r="EN180" s="1"/>
      <c r="EO180" s="1"/>
      <c r="EP180" s="1"/>
      <c r="EQ180" s="1"/>
      <c r="ER180" s="1"/>
      <c r="ES180" s="1"/>
      <c r="ET180" s="1"/>
      <c r="WZB180" s="1"/>
      <c r="WZC180" s="1"/>
      <c r="WZD180" s="1"/>
      <c r="WZE180" s="1"/>
      <c r="WZF180" s="1"/>
      <c r="WZG180" s="1"/>
      <c r="WZH180" s="1"/>
      <c r="WZI180" s="1"/>
      <c r="WZJ180" s="1"/>
      <c r="WZK180" s="1"/>
      <c r="WZL180" s="1"/>
      <c r="WZM180" s="1"/>
      <c r="WZN180" s="1"/>
      <c r="WZO180" s="1"/>
      <c r="WZP180" s="1"/>
      <c r="WZQ180" s="1"/>
      <c r="WZR180" s="1"/>
      <c r="WZS180" s="1"/>
      <c r="WZT180" s="1"/>
      <c r="WZU180" s="1"/>
      <c r="WZV180" s="1"/>
      <c r="WZW180" s="1"/>
      <c r="WZX180" s="1"/>
      <c r="WZY180" s="1"/>
      <c r="WZZ180" s="1"/>
      <c r="XAA180" s="1"/>
      <c r="XAB180" s="1"/>
      <c r="XAC180" s="1"/>
      <c r="XAD180" s="1"/>
      <c r="XAE180" s="1"/>
      <c r="XAF180" s="1"/>
      <c r="XAG180" s="1"/>
      <c r="XAH180" s="1"/>
      <c r="XAI180" s="1"/>
      <c r="XAJ180" s="1"/>
      <c r="XAK180" s="1"/>
      <c r="XAL180" s="1"/>
      <c r="XAM180" s="1"/>
      <c r="XAN180" s="1"/>
      <c r="XAO180" s="1"/>
      <c r="XAP180" s="1"/>
      <c r="XAQ180" s="1"/>
      <c r="XAR180" s="1"/>
      <c r="XAS180" s="1"/>
      <c r="XAT180" s="1"/>
      <c r="XAU180" s="1"/>
      <c r="XAV180" s="1"/>
      <c r="XAW180" s="1"/>
      <c r="XAX180" s="1"/>
      <c r="XAY180" s="1"/>
      <c r="XAZ180" s="1"/>
      <c r="XBA180" s="1"/>
      <c r="XBB180" s="1"/>
      <c r="XBC180" s="1"/>
      <c r="XBD180" s="1"/>
      <c r="XBE180" s="1"/>
      <c r="XBF180" s="1"/>
      <c r="XBG180" s="1"/>
      <c r="XBH180" s="1"/>
      <c r="XBI180" s="1"/>
      <c r="XBJ180" s="1"/>
      <c r="XBK180" s="1"/>
      <c r="XBL180" s="1"/>
      <c r="XBM180" s="1"/>
      <c r="XBN180" s="1"/>
      <c r="XBO180" s="1"/>
      <c r="XBP180" s="1"/>
      <c r="XBQ180" s="1"/>
      <c r="XBR180" s="1"/>
      <c r="XBS180" s="1"/>
      <c r="XBT180" s="1"/>
      <c r="XBU180" s="1"/>
      <c r="XBV180" s="1"/>
      <c r="XBW180" s="1"/>
      <c r="XBX180" s="1"/>
      <c r="XBY180" s="1"/>
      <c r="XBZ180" s="1"/>
      <c r="XCA180" s="1"/>
      <c r="XCB180" s="1"/>
      <c r="XCC180" s="1"/>
      <c r="XCD180" s="1"/>
      <c r="XCE180" s="1"/>
      <c r="XCF180" s="1"/>
      <c r="XCG180" s="1"/>
      <c r="XCH180" s="1"/>
      <c r="XCI180" s="1"/>
      <c r="XCJ180" s="1"/>
      <c r="XCK180" s="1"/>
      <c r="XCL180" s="1"/>
      <c r="XCM180" s="1"/>
      <c r="XCN180" s="1"/>
      <c r="XCO180" s="1"/>
      <c r="XCP180" s="1"/>
      <c r="XCQ180" s="1"/>
      <c r="XCR180" s="1"/>
      <c r="XCS180" s="1"/>
      <c r="XCT180" s="1"/>
      <c r="XCU180" s="1"/>
      <c r="XCV180" s="1"/>
      <c r="XCW180" s="1"/>
      <c r="XCX180" s="1"/>
      <c r="XCY180" s="1"/>
      <c r="XCZ180" s="1"/>
      <c r="XDA180" s="1"/>
      <c r="XDB180" s="1"/>
      <c r="XDC180" s="1"/>
      <c r="XDD180" s="1"/>
      <c r="XDE180" s="1"/>
      <c r="XDF180" s="1"/>
      <c r="XDG180" s="1"/>
      <c r="XDH180" s="1"/>
      <c r="XDI180" s="1"/>
      <c r="XDJ180" s="1"/>
      <c r="XDK180" s="1"/>
      <c r="XDL180" s="1"/>
      <c r="XDM180" s="1"/>
      <c r="XDN180" s="1"/>
      <c r="XDO180" s="1"/>
      <c r="XDP180" s="1"/>
      <c r="XDQ180" s="1"/>
      <c r="XDR180" s="1"/>
      <c r="XDS180" s="1"/>
      <c r="XDT180" s="1"/>
      <c r="XDU180" s="1"/>
      <c r="XDV180" s="1"/>
      <c r="XDW180" s="1"/>
      <c r="XDX180" s="1"/>
      <c r="XDY180" s="1"/>
      <c r="XDZ180" s="1"/>
      <c r="XEA180" s="1"/>
      <c r="XEB180" s="1"/>
      <c r="XEC180" s="1"/>
      <c r="XED180" s="1"/>
      <c r="XEE180" s="1"/>
      <c r="XEF180" s="1"/>
      <c r="XEG180" s="1"/>
      <c r="XEH180" s="1"/>
      <c r="XEI180" s="1"/>
      <c r="XEJ180" s="1"/>
      <c r="XEK180" s="1"/>
      <c r="XEL180" s="1"/>
      <c r="XEM180" s="1"/>
      <c r="XEN180" s="1"/>
      <c r="XEO180" s="1"/>
      <c r="XEP180" s="1"/>
      <c r="XEQ180" s="1"/>
      <c r="XER180" s="1"/>
      <c r="XES180" s="1"/>
      <c r="XET180" s="1"/>
      <c r="XEU180" s="1"/>
      <c r="XEV180" s="1"/>
      <c r="XEW180" s="1"/>
      <c r="XEX180" s="1"/>
      <c r="XEY180" s="1"/>
      <c r="XEZ180" s="1"/>
      <c r="XFA180" s="1"/>
      <c r="XFB180" s="1"/>
      <c r="XFC180" s="1"/>
    </row>
    <row r="181" spans="1:150 16226:16383" s="3" customFormat="1" ht="20.25" customHeight="1" x14ac:dyDescent="0.35">
      <c r="A181" s="93">
        <v>3</v>
      </c>
      <c r="B181" s="93"/>
      <c r="C181" s="49" t="s">
        <v>339</v>
      </c>
      <c r="D181" s="49" t="s">
        <v>334</v>
      </c>
      <c r="E181" s="70">
        <f>(84.09)*(10.764)</f>
        <v>905.14476000000002</v>
      </c>
      <c r="F181" s="70">
        <f>(1.22*(2.4+3.35))*(10.764)</f>
        <v>75.50945999999999</v>
      </c>
      <c r="G181" s="6">
        <v>0</v>
      </c>
      <c r="H181" s="6">
        <f t="shared" si="23"/>
        <v>980.65422000000001</v>
      </c>
      <c r="I181" s="1" t="s">
        <v>375</v>
      </c>
      <c r="J181" s="1"/>
      <c r="K181" s="1"/>
      <c r="L181" s="1"/>
      <c r="M181" s="1"/>
      <c r="N181" s="1"/>
      <c r="O181" s="1"/>
      <c r="P181" s="1"/>
      <c r="Q181" s="1"/>
      <c r="R181" s="1"/>
      <c r="S181" s="1"/>
      <c r="T181" s="22" t="str">
        <f t="shared" ca="1" si="24"/>
        <v>2203 to 2203</v>
      </c>
      <c r="U181" s="22">
        <f t="shared" ref="U181:V181" ca="1" si="25">U180+1</f>
        <v>2203</v>
      </c>
      <c r="V181" s="22">
        <f t="shared" ca="1" si="25"/>
        <v>2203</v>
      </c>
      <c r="W181" s="1"/>
      <c r="X181" s="1"/>
      <c r="Y181" s="1"/>
      <c r="Z181" s="1"/>
      <c r="AA181" s="1"/>
      <c r="AB181" s="1"/>
      <c r="AC181" s="1"/>
      <c r="AD181" s="1"/>
      <c r="AE181" s="1"/>
      <c r="AF181" s="1"/>
      <c r="AG181" s="1"/>
      <c r="AH181" s="1"/>
      <c r="AI181" s="1"/>
      <c r="AJ181" s="1"/>
      <c r="AK181" s="1"/>
      <c r="AL181" s="1"/>
      <c r="AM181" s="1"/>
      <c r="AN181" s="1"/>
      <c r="AO181" s="1"/>
      <c r="AP181" s="1"/>
      <c r="AQ181" s="1"/>
      <c r="AR181" s="1"/>
      <c r="AS181" s="1"/>
      <c r="AT181" s="1"/>
      <c r="AU181" s="1"/>
      <c r="AV181" s="1"/>
      <c r="AW181" s="1"/>
      <c r="AX181" s="1"/>
      <c r="AY181" s="1"/>
      <c r="AZ181" s="1"/>
      <c r="BA181" s="1"/>
      <c r="BB181" s="1"/>
      <c r="BC181" s="1"/>
      <c r="BD181" s="1"/>
      <c r="BE181" s="1"/>
      <c r="BF181" s="1"/>
      <c r="BG181" s="1"/>
      <c r="BH181" s="1"/>
      <c r="BI181" s="1"/>
      <c r="BJ181" s="1"/>
      <c r="BK181" s="1"/>
      <c r="BL181" s="1"/>
      <c r="BM181" s="1"/>
      <c r="BN181" s="1"/>
      <c r="BO181" s="1"/>
      <c r="BP181" s="1"/>
      <c r="BQ181" s="1"/>
      <c r="BR181" s="1"/>
      <c r="BS181" s="1"/>
      <c r="BT181" s="1"/>
      <c r="BU181" s="1"/>
      <c r="BV181" s="1"/>
      <c r="BW181" s="1"/>
      <c r="BX181" s="1"/>
      <c r="BY181" s="1"/>
      <c r="BZ181" s="1"/>
      <c r="CA181" s="1"/>
      <c r="CB181" s="1"/>
      <c r="CC181" s="1"/>
      <c r="CD181" s="1"/>
      <c r="CE181" s="1"/>
      <c r="CF181" s="1"/>
      <c r="CG181" s="1"/>
      <c r="CH181" s="1"/>
      <c r="CI181" s="1"/>
      <c r="CJ181" s="1"/>
      <c r="CK181" s="1"/>
      <c r="CL181" s="1"/>
      <c r="CM181" s="1"/>
      <c r="CN181" s="1"/>
      <c r="CO181" s="1"/>
      <c r="CP181" s="1"/>
      <c r="CQ181" s="1"/>
      <c r="CR181" s="1"/>
      <c r="CS181" s="1"/>
      <c r="CT181" s="1"/>
      <c r="CU181" s="1"/>
      <c r="CV181" s="1"/>
      <c r="CW181" s="1"/>
      <c r="CX181" s="1"/>
      <c r="CY181" s="1"/>
      <c r="CZ181" s="1"/>
      <c r="DA181" s="1"/>
      <c r="DB181" s="1"/>
      <c r="DC181" s="1"/>
      <c r="DD181" s="1"/>
      <c r="DE181" s="1"/>
      <c r="DF181" s="1"/>
      <c r="DG181" s="1"/>
      <c r="DH181" s="1"/>
      <c r="DI181" s="1"/>
      <c r="DJ181" s="1"/>
      <c r="DK181" s="1"/>
      <c r="DL181" s="1"/>
      <c r="DM181" s="1"/>
      <c r="DN181" s="1"/>
      <c r="DO181" s="1"/>
      <c r="DP181" s="1"/>
      <c r="DQ181" s="1"/>
      <c r="DR181" s="1"/>
      <c r="DS181" s="1"/>
      <c r="DT181" s="1"/>
      <c r="DU181" s="1"/>
      <c r="DV181" s="1"/>
      <c r="DW181" s="1"/>
      <c r="DX181" s="1"/>
      <c r="DY181" s="1"/>
      <c r="DZ181" s="1"/>
      <c r="EA181" s="1"/>
      <c r="EB181" s="1"/>
      <c r="EC181" s="1"/>
      <c r="ED181" s="1"/>
      <c r="EE181" s="1"/>
      <c r="EF181" s="1"/>
      <c r="EG181" s="1"/>
      <c r="EH181" s="1"/>
      <c r="EI181" s="1"/>
      <c r="EJ181" s="1"/>
      <c r="EK181" s="1"/>
      <c r="EL181" s="1"/>
      <c r="EM181" s="1"/>
      <c r="EN181" s="1"/>
      <c r="EO181" s="1"/>
      <c r="EP181" s="1"/>
      <c r="EQ181" s="1"/>
      <c r="ER181" s="1"/>
      <c r="ES181" s="1"/>
      <c r="ET181" s="1"/>
      <c r="WZB181" s="1"/>
      <c r="WZC181" s="1"/>
      <c r="WZD181" s="1"/>
      <c r="WZE181" s="1"/>
      <c r="WZF181" s="1"/>
      <c r="WZG181" s="1"/>
      <c r="WZH181" s="1"/>
      <c r="WZI181" s="1"/>
      <c r="WZJ181" s="1"/>
      <c r="WZK181" s="1"/>
      <c r="WZL181" s="1"/>
      <c r="WZM181" s="1"/>
      <c r="WZN181" s="1"/>
      <c r="WZO181" s="1"/>
      <c r="WZP181" s="1"/>
      <c r="WZQ181" s="1"/>
      <c r="WZR181" s="1"/>
      <c r="WZS181" s="1"/>
      <c r="WZT181" s="1"/>
      <c r="WZU181" s="1"/>
      <c r="WZV181" s="1"/>
      <c r="WZW181" s="1"/>
      <c r="WZX181" s="1"/>
      <c r="WZY181" s="1"/>
      <c r="WZZ181" s="1"/>
      <c r="XAA181" s="1"/>
      <c r="XAB181" s="1"/>
      <c r="XAC181" s="1"/>
      <c r="XAD181" s="1"/>
      <c r="XAE181" s="1"/>
      <c r="XAF181" s="1"/>
      <c r="XAG181" s="1"/>
      <c r="XAH181" s="1"/>
      <c r="XAI181" s="1"/>
      <c r="XAJ181" s="1"/>
      <c r="XAK181" s="1"/>
      <c r="XAL181" s="1"/>
      <c r="XAM181" s="1"/>
      <c r="XAN181" s="1"/>
      <c r="XAO181" s="1"/>
      <c r="XAP181" s="1"/>
      <c r="XAQ181" s="1"/>
      <c r="XAR181" s="1"/>
      <c r="XAS181" s="1"/>
      <c r="XAT181" s="1"/>
      <c r="XAU181" s="1"/>
      <c r="XAV181" s="1"/>
      <c r="XAW181" s="1"/>
      <c r="XAX181" s="1"/>
      <c r="XAY181" s="1"/>
      <c r="XAZ181" s="1"/>
      <c r="XBA181" s="1"/>
      <c r="XBB181" s="1"/>
      <c r="XBC181" s="1"/>
      <c r="XBD181" s="1"/>
      <c r="XBE181" s="1"/>
      <c r="XBF181" s="1"/>
      <c r="XBG181" s="1"/>
      <c r="XBH181" s="1"/>
      <c r="XBI181" s="1"/>
      <c r="XBJ181" s="1"/>
      <c r="XBK181" s="1"/>
      <c r="XBL181" s="1"/>
      <c r="XBM181" s="1"/>
      <c r="XBN181" s="1"/>
      <c r="XBO181" s="1"/>
      <c r="XBP181" s="1"/>
      <c r="XBQ181" s="1"/>
      <c r="XBR181" s="1"/>
      <c r="XBS181" s="1"/>
      <c r="XBT181" s="1"/>
      <c r="XBU181" s="1"/>
      <c r="XBV181" s="1"/>
      <c r="XBW181" s="1"/>
      <c r="XBX181" s="1"/>
      <c r="XBY181" s="1"/>
      <c r="XBZ181" s="1"/>
      <c r="XCA181" s="1"/>
      <c r="XCB181" s="1"/>
      <c r="XCC181" s="1"/>
      <c r="XCD181" s="1"/>
      <c r="XCE181" s="1"/>
      <c r="XCF181" s="1"/>
      <c r="XCG181" s="1"/>
      <c r="XCH181" s="1"/>
      <c r="XCI181" s="1"/>
      <c r="XCJ181" s="1"/>
      <c r="XCK181" s="1"/>
      <c r="XCL181" s="1"/>
      <c r="XCM181" s="1"/>
      <c r="XCN181" s="1"/>
      <c r="XCO181" s="1"/>
      <c r="XCP181" s="1"/>
      <c r="XCQ181" s="1"/>
      <c r="XCR181" s="1"/>
      <c r="XCS181" s="1"/>
      <c r="XCT181" s="1"/>
      <c r="XCU181" s="1"/>
      <c r="XCV181" s="1"/>
      <c r="XCW181" s="1"/>
      <c r="XCX181" s="1"/>
      <c r="XCY181" s="1"/>
      <c r="XCZ181" s="1"/>
      <c r="XDA181" s="1"/>
      <c r="XDB181" s="1"/>
      <c r="XDC181" s="1"/>
      <c r="XDD181" s="1"/>
      <c r="XDE181" s="1"/>
      <c r="XDF181" s="1"/>
      <c r="XDG181" s="1"/>
      <c r="XDH181" s="1"/>
      <c r="XDI181" s="1"/>
      <c r="XDJ181" s="1"/>
      <c r="XDK181" s="1"/>
      <c r="XDL181" s="1"/>
      <c r="XDM181" s="1"/>
      <c r="XDN181" s="1"/>
      <c r="XDO181" s="1"/>
      <c r="XDP181" s="1"/>
      <c r="XDQ181" s="1"/>
      <c r="XDR181" s="1"/>
      <c r="XDS181" s="1"/>
      <c r="XDT181" s="1"/>
      <c r="XDU181" s="1"/>
      <c r="XDV181" s="1"/>
      <c r="XDW181" s="1"/>
      <c r="XDX181" s="1"/>
      <c r="XDY181" s="1"/>
      <c r="XDZ181" s="1"/>
      <c r="XEA181" s="1"/>
      <c r="XEB181" s="1"/>
      <c r="XEC181" s="1"/>
      <c r="XED181" s="1"/>
      <c r="XEE181" s="1"/>
      <c r="XEF181" s="1"/>
      <c r="XEG181" s="1"/>
      <c r="XEH181" s="1"/>
      <c r="XEI181" s="1"/>
      <c r="XEJ181" s="1"/>
      <c r="XEK181" s="1"/>
      <c r="XEL181" s="1"/>
      <c r="XEM181" s="1"/>
      <c r="XEN181" s="1"/>
      <c r="XEO181" s="1"/>
      <c r="XEP181" s="1"/>
      <c r="XEQ181" s="1"/>
      <c r="XER181" s="1"/>
      <c r="XES181" s="1"/>
      <c r="XET181" s="1"/>
      <c r="XEU181" s="1"/>
      <c r="XEV181" s="1"/>
      <c r="XEW181" s="1"/>
      <c r="XEX181" s="1"/>
      <c r="XEY181" s="1"/>
      <c r="XEZ181" s="1"/>
      <c r="XFA181" s="1"/>
      <c r="XFB181" s="1"/>
      <c r="XFC181" s="1"/>
    </row>
    <row r="182" spans="1:150 16226:16383" s="3" customFormat="1" ht="20.25" customHeight="1" x14ac:dyDescent="0.35">
      <c r="A182" s="93">
        <v>4</v>
      </c>
      <c r="B182" s="93"/>
      <c r="C182" s="49" t="s">
        <v>339</v>
      </c>
      <c r="D182" s="49" t="s">
        <v>335</v>
      </c>
      <c r="E182" s="70">
        <f>(74.52)*(10.764)</f>
        <v>802.1332799999999</v>
      </c>
      <c r="F182" s="70">
        <f>(1.22*(2.45+2.93))*(10.764)</f>
        <v>70.650590400000013</v>
      </c>
      <c r="G182" s="6">
        <v>0</v>
      </c>
      <c r="H182" s="6">
        <f t="shared" si="23"/>
        <v>872.78387039999996</v>
      </c>
      <c r="I182" s="1" t="s">
        <v>375</v>
      </c>
      <c r="J182" s="1"/>
      <c r="K182" s="1"/>
      <c r="L182" s="1"/>
      <c r="M182" s="1"/>
      <c r="N182" s="1"/>
      <c r="O182" s="1"/>
      <c r="P182" s="1"/>
      <c r="Q182" s="1"/>
      <c r="R182" s="1"/>
      <c r="S182" s="1"/>
      <c r="T182" s="22" t="str">
        <f t="shared" ca="1" si="24"/>
        <v>2204 to 2204</v>
      </c>
      <c r="U182" s="22">
        <f t="shared" ref="U182:V182" ca="1" si="26">U181+1</f>
        <v>2204</v>
      </c>
      <c r="V182" s="22">
        <f t="shared" ca="1" si="26"/>
        <v>2204</v>
      </c>
      <c r="W182" s="1"/>
      <c r="X182" s="1"/>
      <c r="Y182" s="1"/>
      <c r="Z182" s="1"/>
      <c r="AA182" s="1"/>
      <c r="AB182" s="1"/>
      <c r="AC182" s="1"/>
      <c r="AD182" s="1"/>
      <c r="AE182" s="1"/>
      <c r="AF182" s="1"/>
      <c r="AG182" s="1"/>
      <c r="AH182" s="1"/>
      <c r="AI182" s="1"/>
      <c r="AJ182" s="1"/>
      <c r="AK182" s="1"/>
      <c r="AL182" s="1"/>
      <c r="AM182" s="1"/>
      <c r="AN182" s="1"/>
      <c r="AO182" s="1"/>
      <c r="AP182" s="1"/>
      <c r="AQ182" s="1"/>
      <c r="AR182" s="1"/>
      <c r="AS182" s="1"/>
      <c r="AT182" s="1"/>
      <c r="AU182" s="1"/>
      <c r="AV182" s="1"/>
      <c r="AW182" s="1"/>
      <c r="AX182" s="1"/>
      <c r="AY182" s="1"/>
      <c r="AZ182" s="1"/>
      <c r="BA182" s="1"/>
      <c r="BB182" s="1"/>
      <c r="BC182" s="1"/>
      <c r="BD182" s="1"/>
      <c r="BE182" s="1"/>
      <c r="BF182" s="1"/>
      <c r="BG182" s="1"/>
      <c r="BH182" s="1"/>
      <c r="BI182" s="1"/>
      <c r="BJ182" s="1"/>
      <c r="BK182" s="1"/>
      <c r="BL182" s="1"/>
      <c r="BM182" s="1"/>
      <c r="BN182" s="1"/>
      <c r="BO182" s="1"/>
      <c r="BP182" s="1"/>
      <c r="BQ182" s="1"/>
      <c r="BR182" s="1"/>
      <c r="BS182" s="1"/>
      <c r="BT182" s="1"/>
      <c r="BU182" s="1"/>
      <c r="BV182" s="1"/>
      <c r="BW182" s="1"/>
      <c r="BX182" s="1"/>
      <c r="BY182" s="1"/>
      <c r="BZ182" s="1"/>
      <c r="CA182" s="1"/>
      <c r="CB182" s="1"/>
      <c r="CC182" s="1"/>
      <c r="CD182" s="1"/>
      <c r="CE182" s="1"/>
      <c r="CF182" s="1"/>
      <c r="CG182" s="1"/>
      <c r="CH182" s="1"/>
      <c r="CI182" s="1"/>
      <c r="CJ182" s="1"/>
      <c r="CK182" s="1"/>
      <c r="CL182" s="1"/>
      <c r="CM182" s="1"/>
      <c r="CN182" s="1"/>
      <c r="CO182" s="1"/>
      <c r="CP182" s="1"/>
      <c r="CQ182" s="1"/>
      <c r="CR182" s="1"/>
      <c r="CS182" s="1"/>
      <c r="CT182" s="1"/>
      <c r="CU182" s="1"/>
      <c r="CV182" s="1"/>
      <c r="CW182" s="1"/>
      <c r="CX182" s="1"/>
      <c r="CY182" s="1"/>
      <c r="CZ182" s="1"/>
      <c r="DA182" s="1"/>
      <c r="DB182" s="1"/>
      <c r="DC182" s="1"/>
      <c r="DD182" s="1"/>
      <c r="DE182" s="1"/>
      <c r="DF182" s="1"/>
      <c r="DG182" s="1"/>
      <c r="DH182" s="1"/>
      <c r="DI182" s="1"/>
      <c r="DJ182" s="1"/>
      <c r="DK182" s="1"/>
      <c r="DL182" s="1"/>
      <c r="DM182" s="1"/>
      <c r="DN182" s="1"/>
      <c r="DO182" s="1"/>
      <c r="DP182" s="1"/>
      <c r="DQ182" s="1"/>
      <c r="DR182" s="1"/>
      <c r="DS182" s="1"/>
      <c r="DT182" s="1"/>
      <c r="DU182" s="1"/>
      <c r="DV182" s="1"/>
      <c r="DW182" s="1"/>
      <c r="DX182" s="1"/>
      <c r="DY182" s="1"/>
      <c r="DZ182" s="1"/>
      <c r="EA182" s="1"/>
      <c r="EB182" s="1"/>
      <c r="EC182" s="1"/>
      <c r="ED182" s="1"/>
      <c r="EE182" s="1"/>
      <c r="EF182" s="1"/>
      <c r="EG182" s="1"/>
      <c r="EH182" s="1"/>
      <c r="EI182" s="1"/>
      <c r="EJ182" s="1"/>
      <c r="EK182" s="1"/>
      <c r="EL182" s="1"/>
      <c r="EM182" s="1"/>
      <c r="EN182" s="1"/>
      <c r="EO182" s="1"/>
      <c r="EP182" s="1"/>
      <c r="EQ182" s="1"/>
      <c r="ER182" s="1"/>
      <c r="ES182" s="1"/>
      <c r="ET182" s="1"/>
      <c r="WZB182" s="1"/>
      <c r="WZC182" s="1"/>
      <c r="WZD182" s="1"/>
      <c r="WZE182" s="1"/>
      <c r="WZF182" s="1"/>
      <c r="WZG182" s="1"/>
      <c r="WZH182" s="1"/>
      <c r="WZI182" s="1"/>
      <c r="WZJ182" s="1"/>
      <c r="WZK182" s="1"/>
      <c r="WZL182" s="1"/>
      <c r="WZM182" s="1"/>
      <c r="WZN182" s="1"/>
      <c r="WZO182" s="1"/>
      <c r="WZP182" s="1"/>
      <c r="WZQ182" s="1"/>
      <c r="WZR182" s="1"/>
      <c r="WZS182" s="1"/>
      <c r="WZT182" s="1"/>
      <c r="WZU182" s="1"/>
      <c r="WZV182" s="1"/>
      <c r="WZW182" s="1"/>
      <c r="WZX182" s="1"/>
      <c r="WZY182" s="1"/>
      <c r="WZZ182" s="1"/>
      <c r="XAA182" s="1"/>
      <c r="XAB182" s="1"/>
      <c r="XAC182" s="1"/>
      <c r="XAD182" s="1"/>
      <c r="XAE182" s="1"/>
      <c r="XAF182" s="1"/>
      <c r="XAG182" s="1"/>
      <c r="XAH182" s="1"/>
      <c r="XAI182" s="1"/>
      <c r="XAJ182" s="1"/>
      <c r="XAK182" s="1"/>
      <c r="XAL182" s="1"/>
      <c r="XAM182" s="1"/>
      <c r="XAN182" s="1"/>
      <c r="XAO182" s="1"/>
      <c r="XAP182" s="1"/>
      <c r="XAQ182" s="1"/>
      <c r="XAR182" s="1"/>
      <c r="XAS182" s="1"/>
      <c r="XAT182" s="1"/>
      <c r="XAU182" s="1"/>
      <c r="XAV182" s="1"/>
      <c r="XAW182" s="1"/>
      <c r="XAX182" s="1"/>
      <c r="XAY182" s="1"/>
      <c r="XAZ182" s="1"/>
      <c r="XBA182" s="1"/>
      <c r="XBB182" s="1"/>
      <c r="XBC182" s="1"/>
      <c r="XBD182" s="1"/>
      <c r="XBE182" s="1"/>
      <c r="XBF182" s="1"/>
      <c r="XBG182" s="1"/>
      <c r="XBH182" s="1"/>
      <c r="XBI182" s="1"/>
      <c r="XBJ182" s="1"/>
      <c r="XBK182" s="1"/>
      <c r="XBL182" s="1"/>
      <c r="XBM182" s="1"/>
      <c r="XBN182" s="1"/>
      <c r="XBO182" s="1"/>
      <c r="XBP182" s="1"/>
      <c r="XBQ182" s="1"/>
      <c r="XBR182" s="1"/>
      <c r="XBS182" s="1"/>
      <c r="XBT182" s="1"/>
      <c r="XBU182" s="1"/>
      <c r="XBV182" s="1"/>
      <c r="XBW182" s="1"/>
      <c r="XBX182" s="1"/>
      <c r="XBY182" s="1"/>
      <c r="XBZ182" s="1"/>
      <c r="XCA182" s="1"/>
      <c r="XCB182" s="1"/>
      <c r="XCC182" s="1"/>
      <c r="XCD182" s="1"/>
      <c r="XCE182" s="1"/>
      <c r="XCF182" s="1"/>
      <c r="XCG182" s="1"/>
      <c r="XCH182" s="1"/>
      <c r="XCI182" s="1"/>
      <c r="XCJ182" s="1"/>
      <c r="XCK182" s="1"/>
      <c r="XCL182" s="1"/>
      <c r="XCM182" s="1"/>
      <c r="XCN182" s="1"/>
      <c r="XCO182" s="1"/>
      <c r="XCP182" s="1"/>
      <c r="XCQ182" s="1"/>
      <c r="XCR182" s="1"/>
      <c r="XCS182" s="1"/>
      <c r="XCT182" s="1"/>
      <c r="XCU182" s="1"/>
      <c r="XCV182" s="1"/>
      <c r="XCW182" s="1"/>
      <c r="XCX182" s="1"/>
      <c r="XCY182" s="1"/>
      <c r="XCZ182" s="1"/>
      <c r="XDA182" s="1"/>
      <c r="XDB182" s="1"/>
      <c r="XDC182" s="1"/>
      <c r="XDD182" s="1"/>
      <c r="XDE182" s="1"/>
      <c r="XDF182" s="1"/>
      <c r="XDG182" s="1"/>
      <c r="XDH182" s="1"/>
      <c r="XDI182" s="1"/>
      <c r="XDJ182" s="1"/>
      <c r="XDK182" s="1"/>
      <c r="XDL182" s="1"/>
      <c r="XDM182" s="1"/>
      <c r="XDN182" s="1"/>
      <c r="XDO182" s="1"/>
      <c r="XDP182" s="1"/>
      <c r="XDQ182" s="1"/>
      <c r="XDR182" s="1"/>
      <c r="XDS182" s="1"/>
      <c r="XDT182" s="1"/>
      <c r="XDU182" s="1"/>
      <c r="XDV182" s="1"/>
      <c r="XDW182" s="1"/>
      <c r="XDX182" s="1"/>
      <c r="XDY182" s="1"/>
      <c r="XDZ182" s="1"/>
      <c r="XEA182" s="1"/>
      <c r="XEB182" s="1"/>
      <c r="XEC182" s="1"/>
      <c r="XED182" s="1"/>
      <c r="XEE182" s="1"/>
      <c r="XEF182" s="1"/>
      <c r="XEG182" s="1"/>
      <c r="XEH182" s="1"/>
      <c r="XEI182" s="1"/>
      <c r="XEJ182" s="1"/>
      <c r="XEK182" s="1"/>
      <c r="XEL182" s="1"/>
      <c r="XEM182" s="1"/>
      <c r="XEN182" s="1"/>
      <c r="XEO182" s="1"/>
      <c r="XEP182" s="1"/>
      <c r="XEQ182" s="1"/>
      <c r="XER182" s="1"/>
      <c r="XES182" s="1"/>
      <c r="XET182" s="1"/>
      <c r="XEU182" s="1"/>
      <c r="XEV182" s="1"/>
      <c r="XEW182" s="1"/>
      <c r="XEX182" s="1"/>
      <c r="XEY182" s="1"/>
      <c r="XEZ182" s="1"/>
      <c r="XFA182" s="1"/>
      <c r="XFB182" s="1"/>
      <c r="XFC182" s="1"/>
    </row>
    <row r="183" spans="1:150 16226:16383" s="3" customFormat="1" ht="20.25" customHeight="1" x14ac:dyDescent="0.35">
      <c r="A183" s="93">
        <v>5</v>
      </c>
      <c r="B183" s="93"/>
      <c r="C183" s="49" t="s">
        <v>339</v>
      </c>
      <c r="D183" s="86" t="s">
        <v>346</v>
      </c>
      <c r="E183" s="87"/>
      <c r="F183" s="87"/>
      <c r="G183" s="88"/>
      <c r="H183" s="89"/>
      <c r="I183" s="1"/>
      <c r="J183" s="1"/>
      <c r="K183" s="1"/>
      <c r="L183" s="1"/>
      <c r="M183" s="1"/>
      <c r="N183" s="1"/>
      <c r="O183" s="1"/>
      <c r="P183" s="1"/>
      <c r="Q183" s="1"/>
      <c r="R183" s="1"/>
      <c r="S183" s="1"/>
      <c r="T183" s="22" t="str">
        <f t="shared" ca="1" si="24"/>
        <v>2205 to 2205</v>
      </c>
      <c r="U183" s="22">
        <f t="shared" ref="U183:V183" ca="1" si="27">U182+1</f>
        <v>2205</v>
      </c>
      <c r="V183" s="22">
        <f t="shared" ca="1" si="27"/>
        <v>2205</v>
      </c>
      <c r="W183" s="1"/>
      <c r="X183" s="1"/>
      <c r="Y183" s="1"/>
      <c r="Z183" s="1"/>
      <c r="AA183" s="1"/>
      <c r="AB183" s="1"/>
      <c r="AC183" s="1"/>
      <c r="AD183" s="1"/>
      <c r="AE183" s="1"/>
      <c r="AF183" s="1"/>
      <c r="AG183" s="1"/>
      <c r="AH183" s="1"/>
      <c r="AI183" s="1"/>
      <c r="AJ183" s="1"/>
      <c r="AK183" s="1"/>
      <c r="AL183" s="1"/>
      <c r="AM183" s="1"/>
      <c r="AN183" s="1"/>
      <c r="AO183" s="1"/>
      <c r="AP183" s="1"/>
      <c r="AQ183" s="1"/>
      <c r="AR183" s="1"/>
      <c r="AS183" s="1"/>
      <c r="AT183" s="1"/>
      <c r="AU183" s="1"/>
      <c r="AV183" s="1"/>
      <c r="AW183" s="1"/>
      <c r="AX183" s="1"/>
      <c r="AY183" s="1"/>
      <c r="AZ183" s="1"/>
      <c r="BA183" s="1"/>
      <c r="BB183" s="1"/>
      <c r="BC183" s="1"/>
      <c r="BD183" s="1"/>
      <c r="BE183" s="1"/>
      <c r="BF183" s="1"/>
      <c r="BG183" s="1"/>
      <c r="BH183" s="1"/>
      <c r="BI183" s="1"/>
      <c r="BJ183" s="1"/>
      <c r="BK183" s="1"/>
      <c r="BL183" s="1"/>
      <c r="BM183" s="1"/>
      <c r="BN183" s="1"/>
      <c r="BO183" s="1"/>
      <c r="BP183" s="1"/>
      <c r="BQ183" s="1"/>
      <c r="BR183" s="1"/>
      <c r="BS183" s="1"/>
      <c r="BT183" s="1"/>
      <c r="BU183" s="1"/>
      <c r="BV183" s="1"/>
      <c r="BW183" s="1"/>
      <c r="BX183" s="1"/>
      <c r="BY183" s="1"/>
      <c r="BZ183" s="1"/>
      <c r="CA183" s="1"/>
      <c r="CB183" s="1"/>
      <c r="CC183" s="1"/>
      <c r="CD183" s="1"/>
      <c r="CE183" s="1"/>
      <c r="CF183" s="1"/>
      <c r="CG183" s="1"/>
      <c r="CH183" s="1"/>
      <c r="CI183" s="1"/>
      <c r="CJ183" s="1"/>
      <c r="CK183" s="1"/>
      <c r="CL183" s="1"/>
      <c r="CM183" s="1"/>
      <c r="CN183" s="1"/>
      <c r="CO183" s="1"/>
      <c r="CP183" s="1"/>
      <c r="CQ183" s="1"/>
      <c r="CR183" s="1"/>
      <c r="CS183" s="1"/>
      <c r="CT183" s="1"/>
      <c r="CU183" s="1"/>
      <c r="CV183" s="1"/>
      <c r="CW183" s="1"/>
      <c r="CX183" s="1"/>
      <c r="CY183" s="1"/>
      <c r="CZ183" s="1"/>
      <c r="DA183" s="1"/>
      <c r="DB183" s="1"/>
      <c r="DC183" s="1"/>
      <c r="DD183" s="1"/>
      <c r="DE183" s="1"/>
      <c r="DF183" s="1"/>
      <c r="DG183" s="1"/>
      <c r="DH183" s="1"/>
      <c r="DI183" s="1"/>
      <c r="DJ183" s="1"/>
      <c r="DK183" s="1"/>
      <c r="DL183" s="1"/>
      <c r="DM183" s="1"/>
      <c r="DN183" s="1"/>
      <c r="DO183" s="1"/>
      <c r="DP183" s="1"/>
      <c r="DQ183" s="1"/>
      <c r="DR183" s="1"/>
      <c r="DS183" s="1"/>
      <c r="DT183" s="1"/>
      <c r="DU183" s="1"/>
      <c r="DV183" s="1"/>
      <c r="DW183" s="1"/>
      <c r="DX183" s="1"/>
      <c r="DY183" s="1"/>
      <c r="DZ183" s="1"/>
      <c r="EA183" s="1"/>
      <c r="EB183" s="1"/>
      <c r="EC183" s="1"/>
      <c r="ED183" s="1"/>
      <c r="EE183" s="1"/>
      <c r="EF183" s="1"/>
      <c r="EG183" s="1"/>
      <c r="EH183" s="1"/>
      <c r="EI183" s="1"/>
      <c r="EJ183" s="1"/>
      <c r="EK183" s="1"/>
      <c r="EL183" s="1"/>
      <c r="EM183" s="1"/>
      <c r="EN183" s="1"/>
      <c r="EO183" s="1"/>
      <c r="EP183" s="1"/>
      <c r="EQ183" s="1"/>
      <c r="ER183" s="1"/>
      <c r="ES183" s="1"/>
      <c r="ET183" s="1"/>
      <c r="WZB183" s="1"/>
      <c r="WZC183" s="1"/>
      <c r="WZD183" s="1"/>
      <c r="WZE183" s="1"/>
      <c r="WZF183" s="1"/>
      <c r="WZG183" s="1"/>
      <c r="WZH183" s="1"/>
      <c r="WZI183" s="1"/>
      <c r="WZJ183" s="1"/>
      <c r="WZK183" s="1"/>
      <c r="WZL183" s="1"/>
      <c r="WZM183" s="1"/>
      <c r="WZN183" s="1"/>
      <c r="WZO183" s="1"/>
      <c r="WZP183" s="1"/>
      <c r="WZQ183" s="1"/>
      <c r="WZR183" s="1"/>
      <c r="WZS183" s="1"/>
      <c r="WZT183" s="1"/>
      <c r="WZU183" s="1"/>
      <c r="WZV183" s="1"/>
      <c r="WZW183" s="1"/>
      <c r="WZX183" s="1"/>
      <c r="WZY183" s="1"/>
      <c r="WZZ183" s="1"/>
      <c r="XAA183" s="1"/>
      <c r="XAB183" s="1"/>
      <c r="XAC183" s="1"/>
      <c r="XAD183" s="1"/>
      <c r="XAE183" s="1"/>
      <c r="XAF183" s="1"/>
      <c r="XAG183" s="1"/>
      <c r="XAH183" s="1"/>
      <c r="XAI183" s="1"/>
      <c r="XAJ183" s="1"/>
      <c r="XAK183" s="1"/>
      <c r="XAL183" s="1"/>
      <c r="XAM183" s="1"/>
      <c r="XAN183" s="1"/>
      <c r="XAO183" s="1"/>
      <c r="XAP183" s="1"/>
      <c r="XAQ183" s="1"/>
      <c r="XAR183" s="1"/>
      <c r="XAS183" s="1"/>
      <c r="XAT183" s="1"/>
      <c r="XAU183" s="1"/>
      <c r="XAV183" s="1"/>
      <c r="XAW183" s="1"/>
      <c r="XAX183" s="1"/>
      <c r="XAY183" s="1"/>
      <c r="XAZ183" s="1"/>
      <c r="XBA183" s="1"/>
      <c r="XBB183" s="1"/>
      <c r="XBC183" s="1"/>
      <c r="XBD183" s="1"/>
      <c r="XBE183" s="1"/>
      <c r="XBF183" s="1"/>
      <c r="XBG183" s="1"/>
      <c r="XBH183" s="1"/>
      <c r="XBI183" s="1"/>
      <c r="XBJ183" s="1"/>
      <c r="XBK183" s="1"/>
      <c r="XBL183" s="1"/>
      <c r="XBM183" s="1"/>
      <c r="XBN183" s="1"/>
      <c r="XBO183" s="1"/>
      <c r="XBP183" s="1"/>
      <c r="XBQ183" s="1"/>
      <c r="XBR183" s="1"/>
      <c r="XBS183" s="1"/>
      <c r="XBT183" s="1"/>
      <c r="XBU183" s="1"/>
      <c r="XBV183" s="1"/>
      <c r="XBW183" s="1"/>
      <c r="XBX183" s="1"/>
      <c r="XBY183" s="1"/>
      <c r="XBZ183" s="1"/>
      <c r="XCA183" s="1"/>
      <c r="XCB183" s="1"/>
      <c r="XCC183" s="1"/>
      <c r="XCD183" s="1"/>
      <c r="XCE183" s="1"/>
      <c r="XCF183" s="1"/>
      <c r="XCG183" s="1"/>
      <c r="XCH183" s="1"/>
      <c r="XCI183" s="1"/>
      <c r="XCJ183" s="1"/>
      <c r="XCK183" s="1"/>
      <c r="XCL183" s="1"/>
      <c r="XCM183" s="1"/>
      <c r="XCN183" s="1"/>
      <c r="XCO183" s="1"/>
      <c r="XCP183" s="1"/>
      <c r="XCQ183" s="1"/>
      <c r="XCR183" s="1"/>
      <c r="XCS183" s="1"/>
      <c r="XCT183" s="1"/>
      <c r="XCU183" s="1"/>
      <c r="XCV183" s="1"/>
      <c r="XCW183" s="1"/>
      <c r="XCX183" s="1"/>
      <c r="XCY183" s="1"/>
      <c r="XCZ183" s="1"/>
      <c r="XDA183" s="1"/>
      <c r="XDB183" s="1"/>
      <c r="XDC183" s="1"/>
      <c r="XDD183" s="1"/>
      <c r="XDE183" s="1"/>
      <c r="XDF183" s="1"/>
      <c r="XDG183" s="1"/>
      <c r="XDH183" s="1"/>
      <c r="XDI183" s="1"/>
      <c r="XDJ183" s="1"/>
      <c r="XDK183" s="1"/>
      <c r="XDL183" s="1"/>
      <c r="XDM183" s="1"/>
      <c r="XDN183" s="1"/>
      <c r="XDO183" s="1"/>
      <c r="XDP183" s="1"/>
      <c r="XDQ183" s="1"/>
      <c r="XDR183" s="1"/>
      <c r="XDS183" s="1"/>
      <c r="XDT183" s="1"/>
      <c r="XDU183" s="1"/>
      <c r="XDV183" s="1"/>
      <c r="XDW183" s="1"/>
      <c r="XDX183" s="1"/>
      <c r="XDY183" s="1"/>
      <c r="XDZ183" s="1"/>
      <c r="XEA183" s="1"/>
      <c r="XEB183" s="1"/>
      <c r="XEC183" s="1"/>
      <c r="XED183" s="1"/>
      <c r="XEE183" s="1"/>
      <c r="XEF183" s="1"/>
      <c r="XEG183" s="1"/>
      <c r="XEH183" s="1"/>
      <c r="XEI183" s="1"/>
      <c r="XEJ183" s="1"/>
      <c r="XEK183" s="1"/>
      <c r="XEL183" s="1"/>
      <c r="XEM183" s="1"/>
      <c r="XEN183" s="1"/>
      <c r="XEO183" s="1"/>
      <c r="XEP183" s="1"/>
      <c r="XEQ183" s="1"/>
      <c r="XER183" s="1"/>
      <c r="XES183" s="1"/>
      <c r="XET183" s="1"/>
      <c r="XEU183" s="1"/>
      <c r="XEV183" s="1"/>
      <c r="XEW183" s="1"/>
      <c r="XEX183" s="1"/>
      <c r="XEY183" s="1"/>
      <c r="XEZ183" s="1"/>
      <c r="XFA183" s="1"/>
      <c r="XFB183" s="1"/>
      <c r="XFC183" s="1"/>
    </row>
    <row r="184" spans="1:150 16226:16383" s="3" customFormat="1" ht="20.25" customHeight="1" x14ac:dyDescent="0.35">
      <c r="A184" s="93">
        <v>6</v>
      </c>
      <c r="B184" s="93"/>
      <c r="C184" s="49" t="s">
        <v>339</v>
      </c>
      <c r="D184" s="86" t="s">
        <v>345</v>
      </c>
      <c r="E184" s="88"/>
      <c r="F184" s="88"/>
      <c r="G184" s="88"/>
      <c r="H184" s="89"/>
      <c r="I184" s="1"/>
      <c r="J184" s="1"/>
      <c r="K184" s="1"/>
      <c r="L184" s="1"/>
      <c r="M184" s="1"/>
      <c r="N184" s="1"/>
      <c r="O184" s="1"/>
      <c r="P184" s="1"/>
      <c r="Q184" s="1"/>
      <c r="R184" s="1"/>
      <c r="S184" s="1"/>
      <c r="T184" s="22" t="str">
        <f t="shared" ca="1" si="24"/>
        <v>2206 to 2206</v>
      </c>
      <c r="U184" s="22">
        <f t="shared" ref="U184:V184" ca="1" si="28">U183+1</f>
        <v>2206</v>
      </c>
      <c r="V184" s="22">
        <f t="shared" ca="1" si="28"/>
        <v>2206</v>
      </c>
      <c r="W184" s="1"/>
      <c r="X184" s="1"/>
      <c r="Y184" s="1"/>
      <c r="Z184" s="1"/>
      <c r="AA184" s="1"/>
      <c r="AB184" s="1"/>
      <c r="AC184" s="1"/>
      <c r="AD184" s="1"/>
      <c r="AE184" s="1"/>
      <c r="AF184" s="1"/>
      <c r="AG184" s="1"/>
      <c r="AH184" s="1"/>
      <c r="AI184" s="1"/>
      <c r="AJ184" s="1"/>
      <c r="AK184" s="1"/>
      <c r="AL184" s="1"/>
      <c r="AM184" s="1"/>
      <c r="AN184" s="1"/>
      <c r="AO184" s="1"/>
      <c r="AP184" s="1"/>
      <c r="AQ184" s="1"/>
      <c r="AR184" s="1"/>
      <c r="AS184" s="1"/>
      <c r="AT184" s="1"/>
      <c r="AU184" s="1"/>
      <c r="AV184" s="1"/>
      <c r="AW184" s="1"/>
      <c r="AX184" s="1"/>
      <c r="AY184" s="1"/>
      <c r="AZ184" s="1"/>
      <c r="BA184" s="1"/>
      <c r="BB184" s="1"/>
      <c r="BC184" s="1"/>
      <c r="BD184" s="1"/>
      <c r="BE184" s="1"/>
      <c r="BF184" s="1"/>
      <c r="BG184" s="1"/>
      <c r="BH184" s="1"/>
      <c r="BI184" s="1"/>
      <c r="BJ184" s="1"/>
      <c r="BK184" s="1"/>
      <c r="BL184" s="1"/>
      <c r="BM184" s="1"/>
      <c r="BN184" s="1"/>
      <c r="BO184" s="1"/>
      <c r="BP184" s="1"/>
      <c r="BQ184" s="1"/>
      <c r="BR184" s="1"/>
      <c r="BS184" s="1"/>
      <c r="BT184" s="1"/>
      <c r="BU184" s="1"/>
      <c r="BV184" s="1"/>
      <c r="BW184" s="1"/>
      <c r="BX184" s="1"/>
      <c r="BY184" s="1"/>
      <c r="BZ184" s="1"/>
      <c r="CA184" s="1"/>
      <c r="CB184" s="1"/>
      <c r="CC184" s="1"/>
      <c r="CD184" s="1"/>
      <c r="CE184" s="1"/>
      <c r="CF184" s="1"/>
      <c r="CG184" s="1"/>
      <c r="CH184" s="1"/>
      <c r="CI184" s="1"/>
      <c r="CJ184" s="1"/>
      <c r="CK184" s="1"/>
      <c r="CL184" s="1"/>
      <c r="CM184" s="1"/>
      <c r="CN184" s="1"/>
      <c r="CO184" s="1"/>
      <c r="CP184" s="1"/>
      <c r="CQ184" s="1"/>
      <c r="CR184" s="1"/>
      <c r="CS184" s="1"/>
      <c r="CT184" s="1"/>
      <c r="CU184" s="1"/>
      <c r="CV184" s="1"/>
      <c r="CW184" s="1"/>
      <c r="CX184" s="1"/>
      <c r="CY184" s="1"/>
      <c r="CZ184" s="1"/>
      <c r="DA184" s="1"/>
      <c r="DB184" s="1"/>
      <c r="DC184" s="1"/>
      <c r="DD184" s="1"/>
      <c r="DE184" s="1"/>
      <c r="DF184" s="1"/>
      <c r="DG184" s="1"/>
      <c r="DH184" s="1"/>
      <c r="DI184" s="1"/>
      <c r="DJ184" s="1"/>
      <c r="DK184" s="1"/>
      <c r="DL184" s="1"/>
      <c r="DM184" s="1"/>
      <c r="DN184" s="1"/>
      <c r="DO184" s="1"/>
      <c r="DP184" s="1"/>
      <c r="DQ184" s="1"/>
      <c r="DR184" s="1"/>
      <c r="DS184" s="1"/>
      <c r="DT184" s="1"/>
      <c r="DU184" s="1"/>
      <c r="DV184" s="1"/>
      <c r="DW184" s="1"/>
      <c r="DX184" s="1"/>
      <c r="DY184" s="1"/>
      <c r="DZ184" s="1"/>
      <c r="EA184" s="1"/>
      <c r="EB184" s="1"/>
      <c r="EC184" s="1"/>
      <c r="ED184" s="1"/>
      <c r="EE184" s="1"/>
      <c r="EF184" s="1"/>
      <c r="EG184" s="1"/>
      <c r="EH184" s="1"/>
      <c r="EI184" s="1"/>
      <c r="EJ184" s="1"/>
      <c r="EK184" s="1"/>
      <c r="EL184" s="1"/>
      <c r="EM184" s="1"/>
      <c r="EN184" s="1"/>
      <c r="EO184" s="1"/>
      <c r="EP184" s="1"/>
      <c r="EQ184" s="1"/>
      <c r="ER184" s="1"/>
      <c r="ES184" s="1"/>
      <c r="ET184" s="1"/>
      <c r="WZB184" s="1"/>
      <c r="WZC184" s="1"/>
      <c r="WZD184" s="1"/>
      <c r="WZE184" s="1"/>
      <c r="WZF184" s="1"/>
      <c r="WZG184" s="1"/>
      <c r="WZH184" s="1"/>
      <c r="WZI184" s="1"/>
      <c r="WZJ184" s="1"/>
      <c r="WZK184" s="1"/>
      <c r="WZL184" s="1"/>
      <c r="WZM184" s="1"/>
      <c r="WZN184" s="1"/>
      <c r="WZO184" s="1"/>
      <c r="WZP184" s="1"/>
      <c r="WZQ184" s="1"/>
      <c r="WZR184" s="1"/>
      <c r="WZS184" s="1"/>
      <c r="WZT184" s="1"/>
      <c r="WZU184" s="1"/>
      <c r="WZV184" s="1"/>
      <c r="WZW184" s="1"/>
      <c r="WZX184" s="1"/>
      <c r="WZY184" s="1"/>
      <c r="WZZ184" s="1"/>
      <c r="XAA184" s="1"/>
      <c r="XAB184" s="1"/>
      <c r="XAC184" s="1"/>
      <c r="XAD184" s="1"/>
      <c r="XAE184" s="1"/>
      <c r="XAF184" s="1"/>
      <c r="XAG184" s="1"/>
      <c r="XAH184" s="1"/>
      <c r="XAI184" s="1"/>
      <c r="XAJ184" s="1"/>
      <c r="XAK184" s="1"/>
      <c r="XAL184" s="1"/>
      <c r="XAM184" s="1"/>
      <c r="XAN184" s="1"/>
      <c r="XAO184" s="1"/>
      <c r="XAP184" s="1"/>
      <c r="XAQ184" s="1"/>
      <c r="XAR184" s="1"/>
      <c r="XAS184" s="1"/>
      <c r="XAT184" s="1"/>
      <c r="XAU184" s="1"/>
      <c r="XAV184" s="1"/>
      <c r="XAW184" s="1"/>
      <c r="XAX184" s="1"/>
      <c r="XAY184" s="1"/>
      <c r="XAZ184" s="1"/>
      <c r="XBA184" s="1"/>
      <c r="XBB184" s="1"/>
      <c r="XBC184" s="1"/>
      <c r="XBD184" s="1"/>
      <c r="XBE184" s="1"/>
      <c r="XBF184" s="1"/>
      <c r="XBG184" s="1"/>
      <c r="XBH184" s="1"/>
      <c r="XBI184" s="1"/>
      <c r="XBJ184" s="1"/>
      <c r="XBK184" s="1"/>
      <c r="XBL184" s="1"/>
      <c r="XBM184" s="1"/>
      <c r="XBN184" s="1"/>
      <c r="XBO184" s="1"/>
      <c r="XBP184" s="1"/>
      <c r="XBQ184" s="1"/>
      <c r="XBR184" s="1"/>
      <c r="XBS184" s="1"/>
      <c r="XBT184" s="1"/>
      <c r="XBU184" s="1"/>
      <c r="XBV184" s="1"/>
      <c r="XBW184" s="1"/>
      <c r="XBX184" s="1"/>
      <c r="XBY184" s="1"/>
      <c r="XBZ184" s="1"/>
      <c r="XCA184" s="1"/>
      <c r="XCB184" s="1"/>
      <c r="XCC184" s="1"/>
      <c r="XCD184" s="1"/>
      <c r="XCE184" s="1"/>
      <c r="XCF184" s="1"/>
      <c r="XCG184" s="1"/>
      <c r="XCH184" s="1"/>
      <c r="XCI184" s="1"/>
      <c r="XCJ184" s="1"/>
      <c r="XCK184" s="1"/>
      <c r="XCL184" s="1"/>
      <c r="XCM184" s="1"/>
      <c r="XCN184" s="1"/>
      <c r="XCO184" s="1"/>
      <c r="XCP184" s="1"/>
      <c r="XCQ184" s="1"/>
      <c r="XCR184" s="1"/>
      <c r="XCS184" s="1"/>
      <c r="XCT184" s="1"/>
      <c r="XCU184" s="1"/>
      <c r="XCV184" s="1"/>
      <c r="XCW184" s="1"/>
      <c r="XCX184" s="1"/>
      <c r="XCY184" s="1"/>
      <c r="XCZ184" s="1"/>
      <c r="XDA184" s="1"/>
      <c r="XDB184" s="1"/>
      <c r="XDC184" s="1"/>
      <c r="XDD184" s="1"/>
      <c r="XDE184" s="1"/>
      <c r="XDF184" s="1"/>
      <c r="XDG184" s="1"/>
      <c r="XDH184" s="1"/>
      <c r="XDI184" s="1"/>
      <c r="XDJ184" s="1"/>
      <c r="XDK184" s="1"/>
      <c r="XDL184" s="1"/>
      <c r="XDM184" s="1"/>
      <c r="XDN184" s="1"/>
      <c r="XDO184" s="1"/>
      <c r="XDP184" s="1"/>
      <c r="XDQ184" s="1"/>
      <c r="XDR184" s="1"/>
      <c r="XDS184" s="1"/>
      <c r="XDT184" s="1"/>
      <c r="XDU184" s="1"/>
      <c r="XDV184" s="1"/>
      <c r="XDW184" s="1"/>
      <c r="XDX184" s="1"/>
      <c r="XDY184" s="1"/>
      <c r="XDZ184" s="1"/>
      <c r="XEA184" s="1"/>
      <c r="XEB184" s="1"/>
      <c r="XEC184" s="1"/>
      <c r="XED184" s="1"/>
      <c r="XEE184" s="1"/>
      <c r="XEF184" s="1"/>
      <c r="XEG184" s="1"/>
      <c r="XEH184" s="1"/>
      <c r="XEI184" s="1"/>
      <c r="XEJ184" s="1"/>
      <c r="XEK184" s="1"/>
      <c r="XEL184" s="1"/>
      <c r="XEM184" s="1"/>
      <c r="XEN184" s="1"/>
      <c r="XEO184" s="1"/>
      <c r="XEP184" s="1"/>
      <c r="XEQ184" s="1"/>
      <c r="XER184" s="1"/>
      <c r="XES184" s="1"/>
      <c r="XET184" s="1"/>
      <c r="XEU184" s="1"/>
      <c r="XEV184" s="1"/>
      <c r="XEW184" s="1"/>
      <c r="XEX184" s="1"/>
      <c r="XEY184" s="1"/>
      <c r="XEZ184" s="1"/>
      <c r="XFA184" s="1"/>
      <c r="XFB184" s="1"/>
      <c r="XFC184" s="1"/>
    </row>
    <row r="185" spans="1:150 16226:16383" s="3" customFormat="1" ht="20.25" customHeight="1" x14ac:dyDescent="0.35">
      <c r="A185" s="93">
        <v>7</v>
      </c>
      <c r="B185" s="93"/>
      <c r="C185" s="49" t="s">
        <v>339</v>
      </c>
      <c r="D185" s="49" t="s">
        <v>334</v>
      </c>
      <c r="E185" s="70">
        <f>(84.09)*(10.764)</f>
        <v>905.14476000000002</v>
      </c>
      <c r="F185" s="70">
        <f>(1.22*(2.4+3.35))*(10.764)</f>
        <v>75.50945999999999</v>
      </c>
      <c r="G185" s="6">
        <v>0</v>
      </c>
      <c r="H185" s="6">
        <f t="shared" ref="H185:H186" si="29">E185+F185+(IF(G185&lt;101,G185,IF(G185&lt;201,G185/2,IF(G185&lt;=301,G185/3,G185/4))))</f>
        <v>980.65422000000001</v>
      </c>
      <c r="I185" s="1" t="s">
        <v>375</v>
      </c>
      <c r="J185" s="1"/>
      <c r="K185" s="1"/>
      <c r="L185" s="1"/>
      <c r="M185" s="1"/>
      <c r="N185" s="1"/>
      <c r="O185" s="1"/>
      <c r="P185" s="1"/>
      <c r="Q185" s="1"/>
      <c r="R185" s="1"/>
      <c r="S185" s="1"/>
      <c r="T185" s="22" t="str">
        <f t="shared" ca="1" si="24"/>
        <v>2207 to 2207</v>
      </c>
      <c r="U185" s="22">
        <f t="shared" ref="U185:V185" ca="1" si="30">U184+1</f>
        <v>2207</v>
      </c>
      <c r="V185" s="22">
        <f t="shared" ca="1" si="30"/>
        <v>2207</v>
      </c>
      <c r="W185" s="1"/>
      <c r="X185" s="1"/>
      <c r="Y185" s="1"/>
      <c r="Z185" s="1"/>
      <c r="AA185" s="1"/>
      <c r="AB185" s="1"/>
      <c r="AC185" s="1"/>
      <c r="AD185" s="1"/>
      <c r="AE185" s="1"/>
      <c r="AF185" s="1"/>
      <c r="AG185" s="1"/>
      <c r="AH185" s="1"/>
      <c r="AI185" s="1"/>
      <c r="AJ185" s="1"/>
      <c r="AK185" s="1"/>
      <c r="AL185" s="1"/>
      <c r="AM185" s="1"/>
      <c r="AN185" s="1"/>
      <c r="AO185" s="1"/>
      <c r="AP185" s="1"/>
      <c r="AQ185" s="1"/>
      <c r="AR185" s="1"/>
      <c r="AS185" s="1"/>
      <c r="AT185" s="1"/>
      <c r="AU185" s="1"/>
      <c r="AV185" s="1"/>
      <c r="AW185" s="1"/>
      <c r="AX185" s="1"/>
      <c r="AY185" s="1"/>
      <c r="AZ185" s="1"/>
      <c r="BA185" s="1"/>
      <c r="BB185" s="1"/>
      <c r="BC185" s="1"/>
      <c r="BD185" s="1"/>
      <c r="BE185" s="1"/>
      <c r="BF185" s="1"/>
      <c r="BG185" s="1"/>
      <c r="BH185" s="1"/>
      <c r="BI185" s="1"/>
      <c r="BJ185" s="1"/>
      <c r="BK185" s="1"/>
      <c r="BL185" s="1"/>
      <c r="BM185" s="1"/>
      <c r="BN185" s="1"/>
      <c r="BO185" s="1"/>
      <c r="BP185" s="1"/>
      <c r="BQ185" s="1"/>
      <c r="BR185" s="1"/>
      <c r="BS185" s="1"/>
      <c r="BT185" s="1"/>
      <c r="BU185" s="1"/>
      <c r="BV185" s="1"/>
      <c r="BW185" s="1"/>
      <c r="BX185" s="1"/>
      <c r="BY185" s="1"/>
      <c r="BZ185" s="1"/>
      <c r="CA185" s="1"/>
      <c r="CB185" s="1"/>
      <c r="CC185" s="1"/>
      <c r="CD185" s="1"/>
      <c r="CE185" s="1"/>
      <c r="CF185" s="1"/>
      <c r="CG185" s="1"/>
      <c r="CH185" s="1"/>
      <c r="CI185" s="1"/>
      <c r="CJ185" s="1"/>
      <c r="CK185" s="1"/>
      <c r="CL185" s="1"/>
      <c r="CM185" s="1"/>
      <c r="CN185" s="1"/>
      <c r="CO185" s="1"/>
      <c r="CP185" s="1"/>
      <c r="CQ185" s="1"/>
      <c r="CR185" s="1"/>
      <c r="CS185" s="1"/>
      <c r="CT185" s="1"/>
      <c r="CU185" s="1"/>
      <c r="CV185" s="1"/>
      <c r="CW185" s="1"/>
      <c r="CX185" s="1"/>
      <c r="CY185" s="1"/>
      <c r="CZ185" s="1"/>
      <c r="DA185" s="1"/>
      <c r="DB185" s="1"/>
      <c r="DC185" s="1"/>
      <c r="DD185" s="1"/>
      <c r="DE185" s="1"/>
      <c r="DF185" s="1"/>
      <c r="DG185" s="1"/>
      <c r="DH185" s="1"/>
      <c r="DI185" s="1"/>
      <c r="DJ185" s="1"/>
      <c r="DK185" s="1"/>
      <c r="DL185" s="1"/>
      <c r="DM185" s="1"/>
      <c r="DN185" s="1"/>
      <c r="DO185" s="1"/>
      <c r="DP185" s="1"/>
      <c r="DQ185" s="1"/>
      <c r="DR185" s="1"/>
      <c r="DS185" s="1"/>
      <c r="DT185" s="1"/>
      <c r="DU185" s="1"/>
      <c r="DV185" s="1"/>
      <c r="DW185" s="1"/>
      <c r="DX185" s="1"/>
      <c r="DY185" s="1"/>
      <c r="DZ185" s="1"/>
      <c r="EA185" s="1"/>
      <c r="EB185" s="1"/>
      <c r="EC185" s="1"/>
      <c r="ED185" s="1"/>
      <c r="EE185" s="1"/>
      <c r="EF185" s="1"/>
      <c r="EG185" s="1"/>
      <c r="EH185" s="1"/>
      <c r="EI185" s="1"/>
      <c r="EJ185" s="1"/>
      <c r="EK185" s="1"/>
      <c r="EL185" s="1"/>
      <c r="EM185" s="1"/>
      <c r="EN185" s="1"/>
      <c r="EO185" s="1"/>
      <c r="EP185" s="1"/>
      <c r="EQ185" s="1"/>
      <c r="ER185" s="1"/>
      <c r="ES185" s="1"/>
      <c r="ET185" s="1"/>
      <c r="WZB185" s="1"/>
      <c r="WZC185" s="1"/>
      <c r="WZD185" s="1"/>
      <c r="WZE185" s="1"/>
      <c r="WZF185" s="1"/>
      <c r="WZG185" s="1"/>
      <c r="WZH185" s="1"/>
      <c r="WZI185" s="1"/>
      <c r="WZJ185" s="1"/>
      <c r="WZK185" s="1"/>
      <c r="WZL185" s="1"/>
      <c r="WZM185" s="1"/>
      <c r="WZN185" s="1"/>
      <c r="WZO185" s="1"/>
      <c r="WZP185" s="1"/>
      <c r="WZQ185" s="1"/>
      <c r="WZR185" s="1"/>
      <c r="WZS185" s="1"/>
      <c r="WZT185" s="1"/>
      <c r="WZU185" s="1"/>
      <c r="WZV185" s="1"/>
      <c r="WZW185" s="1"/>
      <c r="WZX185" s="1"/>
      <c r="WZY185" s="1"/>
      <c r="WZZ185" s="1"/>
      <c r="XAA185" s="1"/>
      <c r="XAB185" s="1"/>
      <c r="XAC185" s="1"/>
      <c r="XAD185" s="1"/>
      <c r="XAE185" s="1"/>
      <c r="XAF185" s="1"/>
      <c r="XAG185" s="1"/>
      <c r="XAH185" s="1"/>
      <c r="XAI185" s="1"/>
      <c r="XAJ185" s="1"/>
      <c r="XAK185" s="1"/>
      <c r="XAL185" s="1"/>
      <c r="XAM185" s="1"/>
      <c r="XAN185" s="1"/>
      <c r="XAO185" s="1"/>
      <c r="XAP185" s="1"/>
      <c r="XAQ185" s="1"/>
      <c r="XAR185" s="1"/>
      <c r="XAS185" s="1"/>
      <c r="XAT185" s="1"/>
      <c r="XAU185" s="1"/>
      <c r="XAV185" s="1"/>
      <c r="XAW185" s="1"/>
      <c r="XAX185" s="1"/>
      <c r="XAY185" s="1"/>
      <c r="XAZ185" s="1"/>
      <c r="XBA185" s="1"/>
      <c r="XBB185" s="1"/>
      <c r="XBC185" s="1"/>
      <c r="XBD185" s="1"/>
      <c r="XBE185" s="1"/>
      <c r="XBF185" s="1"/>
      <c r="XBG185" s="1"/>
      <c r="XBH185" s="1"/>
      <c r="XBI185" s="1"/>
      <c r="XBJ185" s="1"/>
      <c r="XBK185" s="1"/>
      <c r="XBL185" s="1"/>
      <c r="XBM185" s="1"/>
      <c r="XBN185" s="1"/>
      <c r="XBO185" s="1"/>
      <c r="XBP185" s="1"/>
      <c r="XBQ185" s="1"/>
      <c r="XBR185" s="1"/>
      <c r="XBS185" s="1"/>
      <c r="XBT185" s="1"/>
      <c r="XBU185" s="1"/>
      <c r="XBV185" s="1"/>
      <c r="XBW185" s="1"/>
      <c r="XBX185" s="1"/>
      <c r="XBY185" s="1"/>
      <c r="XBZ185" s="1"/>
      <c r="XCA185" s="1"/>
      <c r="XCB185" s="1"/>
      <c r="XCC185" s="1"/>
      <c r="XCD185" s="1"/>
      <c r="XCE185" s="1"/>
      <c r="XCF185" s="1"/>
      <c r="XCG185" s="1"/>
      <c r="XCH185" s="1"/>
      <c r="XCI185" s="1"/>
      <c r="XCJ185" s="1"/>
      <c r="XCK185" s="1"/>
      <c r="XCL185" s="1"/>
      <c r="XCM185" s="1"/>
      <c r="XCN185" s="1"/>
      <c r="XCO185" s="1"/>
      <c r="XCP185" s="1"/>
      <c r="XCQ185" s="1"/>
      <c r="XCR185" s="1"/>
      <c r="XCS185" s="1"/>
      <c r="XCT185" s="1"/>
      <c r="XCU185" s="1"/>
      <c r="XCV185" s="1"/>
      <c r="XCW185" s="1"/>
      <c r="XCX185" s="1"/>
      <c r="XCY185" s="1"/>
      <c r="XCZ185" s="1"/>
      <c r="XDA185" s="1"/>
      <c r="XDB185" s="1"/>
      <c r="XDC185" s="1"/>
      <c r="XDD185" s="1"/>
      <c r="XDE185" s="1"/>
      <c r="XDF185" s="1"/>
      <c r="XDG185" s="1"/>
      <c r="XDH185" s="1"/>
      <c r="XDI185" s="1"/>
      <c r="XDJ185" s="1"/>
      <c r="XDK185" s="1"/>
      <c r="XDL185" s="1"/>
      <c r="XDM185" s="1"/>
      <c r="XDN185" s="1"/>
      <c r="XDO185" s="1"/>
      <c r="XDP185" s="1"/>
      <c r="XDQ185" s="1"/>
      <c r="XDR185" s="1"/>
      <c r="XDS185" s="1"/>
      <c r="XDT185" s="1"/>
      <c r="XDU185" s="1"/>
      <c r="XDV185" s="1"/>
      <c r="XDW185" s="1"/>
      <c r="XDX185" s="1"/>
      <c r="XDY185" s="1"/>
      <c r="XDZ185" s="1"/>
      <c r="XEA185" s="1"/>
      <c r="XEB185" s="1"/>
      <c r="XEC185" s="1"/>
      <c r="XED185" s="1"/>
      <c r="XEE185" s="1"/>
      <c r="XEF185" s="1"/>
      <c r="XEG185" s="1"/>
      <c r="XEH185" s="1"/>
      <c r="XEI185" s="1"/>
      <c r="XEJ185" s="1"/>
      <c r="XEK185" s="1"/>
      <c r="XEL185" s="1"/>
      <c r="XEM185" s="1"/>
      <c r="XEN185" s="1"/>
      <c r="XEO185" s="1"/>
      <c r="XEP185" s="1"/>
      <c r="XEQ185" s="1"/>
      <c r="XER185" s="1"/>
      <c r="XES185" s="1"/>
      <c r="XET185" s="1"/>
      <c r="XEU185" s="1"/>
      <c r="XEV185" s="1"/>
      <c r="XEW185" s="1"/>
      <c r="XEX185" s="1"/>
      <c r="XEY185" s="1"/>
      <c r="XEZ185" s="1"/>
      <c r="XFA185" s="1"/>
      <c r="XFB185" s="1"/>
      <c r="XFC185" s="1"/>
    </row>
    <row r="186" spans="1:150 16226:16383" s="3" customFormat="1" ht="20.25" customHeight="1" x14ac:dyDescent="0.35">
      <c r="A186" s="93">
        <v>8</v>
      </c>
      <c r="B186" s="93"/>
      <c r="C186" s="49" t="s">
        <v>339</v>
      </c>
      <c r="D186" s="49" t="s">
        <v>335</v>
      </c>
      <c r="E186" s="70">
        <f>(74.52)*(10.764)</f>
        <v>802.1332799999999</v>
      </c>
      <c r="F186" s="70">
        <f>(1.22*(2.93+2.45))*(10.764)</f>
        <v>70.650590400000013</v>
      </c>
      <c r="G186" s="6">
        <v>0</v>
      </c>
      <c r="H186" s="6">
        <f t="shared" si="29"/>
        <v>872.78387039999996</v>
      </c>
      <c r="I186" s="1" t="s">
        <v>375</v>
      </c>
      <c r="J186" s="1"/>
      <c r="K186" s="1"/>
      <c r="L186" s="1"/>
      <c r="M186" s="1"/>
      <c r="N186" s="1"/>
      <c r="O186" s="1"/>
      <c r="P186" s="1"/>
      <c r="Q186" s="1"/>
      <c r="R186" s="1"/>
      <c r="S186" s="1"/>
      <c r="T186" s="22" t="str">
        <f t="shared" ca="1" si="24"/>
        <v>2208 to 2208</v>
      </c>
      <c r="U186" s="22">
        <f t="shared" ref="U186:V186" ca="1" si="31">U185+1</f>
        <v>2208</v>
      </c>
      <c r="V186" s="22">
        <f t="shared" ca="1" si="31"/>
        <v>2208</v>
      </c>
      <c r="W186" s="1"/>
      <c r="X186" s="1"/>
      <c r="Y186" s="1"/>
      <c r="Z186" s="1"/>
      <c r="AA186" s="1"/>
      <c r="AB186" s="1"/>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AZ186" s="1"/>
      <c r="BA186" s="1"/>
      <c r="BB186" s="1"/>
      <c r="BC186" s="1"/>
      <c r="BD186" s="1"/>
      <c r="BE186" s="1"/>
      <c r="BF186" s="1"/>
      <c r="BG186" s="1"/>
      <c r="BH186" s="1"/>
      <c r="BI186" s="1"/>
      <c r="BJ186" s="1"/>
      <c r="BK186" s="1"/>
      <c r="BL186" s="1"/>
      <c r="BM186" s="1"/>
      <c r="BN186" s="1"/>
      <c r="BO186" s="1"/>
      <c r="BP186" s="1"/>
      <c r="BQ186" s="1"/>
      <c r="BR186" s="1"/>
      <c r="BS186" s="1"/>
      <c r="BT186" s="1"/>
      <c r="BU186" s="1"/>
      <c r="BV186" s="1"/>
      <c r="BW186" s="1"/>
      <c r="BX186" s="1"/>
      <c r="BY186" s="1"/>
      <c r="BZ186" s="1"/>
      <c r="CA186" s="1"/>
      <c r="CB186" s="1"/>
      <c r="CC186" s="1"/>
      <c r="CD186" s="1"/>
      <c r="CE186" s="1"/>
      <c r="CF186" s="1"/>
      <c r="CG186" s="1"/>
      <c r="CH186" s="1"/>
      <c r="CI186" s="1"/>
      <c r="CJ186" s="1"/>
      <c r="CK186" s="1"/>
      <c r="CL186" s="1"/>
      <c r="CM186" s="1"/>
      <c r="CN186" s="1"/>
      <c r="CO186" s="1"/>
      <c r="CP186" s="1"/>
      <c r="CQ186" s="1"/>
      <c r="CR186" s="1"/>
      <c r="CS186" s="1"/>
      <c r="CT186" s="1"/>
      <c r="CU186" s="1"/>
      <c r="CV186" s="1"/>
      <c r="CW186" s="1"/>
      <c r="CX186" s="1"/>
      <c r="CY186" s="1"/>
      <c r="CZ186" s="1"/>
      <c r="DA186" s="1"/>
      <c r="DB186" s="1"/>
      <c r="DC186" s="1"/>
      <c r="DD186" s="1"/>
      <c r="DE186" s="1"/>
      <c r="DF186" s="1"/>
      <c r="DG186" s="1"/>
      <c r="DH186" s="1"/>
      <c r="DI186" s="1"/>
      <c r="DJ186" s="1"/>
      <c r="DK186" s="1"/>
      <c r="DL186" s="1"/>
      <c r="DM186" s="1"/>
      <c r="DN186" s="1"/>
      <c r="DO186" s="1"/>
      <c r="DP186" s="1"/>
      <c r="DQ186" s="1"/>
      <c r="DR186" s="1"/>
      <c r="DS186" s="1"/>
      <c r="DT186" s="1"/>
      <c r="DU186" s="1"/>
      <c r="DV186" s="1"/>
      <c r="DW186" s="1"/>
      <c r="DX186" s="1"/>
      <c r="DY186" s="1"/>
      <c r="DZ186" s="1"/>
      <c r="EA186" s="1"/>
      <c r="EB186" s="1"/>
      <c r="EC186" s="1"/>
      <c r="ED186" s="1"/>
      <c r="EE186" s="1"/>
      <c r="EF186" s="1"/>
      <c r="EG186" s="1"/>
      <c r="EH186" s="1"/>
      <c r="EI186" s="1"/>
      <c r="EJ186" s="1"/>
      <c r="EK186" s="1"/>
      <c r="EL186" s="1"/>
      <c r="EM186" s="1"/>
      <c r="EN186" s="1"/>
      <c r="EO186" s="1"/>
      <c r="EP186" s="1"/>
      <c r="EQ186" s="1"/>
      <c r="ER186" s="1"/>
      <c r="ES186" s="1"/>
      <c r="ET186" s="1"/>
      <c r="WZB186" s="1"/>
      <c r="WZC186" s="1"/>
      <c r="WZD186" s="1"/>
      <c r="WZE186" s="1"/>
      <c r="WZF186" s="1"/>
      <c r="WZG186" s="1"/>
      <c r="WZH186" s="1"/>
      <c r="WZI186" s="1"/>
      <c r="WZJ186" s="1"/>
      <c r="WZK186" s="1"/>
      <c r="WZL186" s="1"/>
      <c r="WZM186" s="1"/>
      <c r="WZN186" s="1"/>
      <c r="WZO186" s="1"/>
      <c r="WZP186" s="1"/>
      <c r="WZQ186" s="1"/>
      <c r="WZR186" s="1"/>
      <c r="WZS186" s="1"/>
      <c r="WZT186" s="1"/>
      <c r="WZU186" s="1"/>
      <c r="WZV186" s="1"/>
      <c r="WZW186" s="1"/>
      <c r="WZX186" s="1"/>
      <c r="WZY186" s="1"/>
      <c r="WZZ186" s="1"/>
      <c r="XAA186" s="1"/>
      <c r="XAB186" s="1"/>
      <c r="XAC186" s="1"/>
      <c r="XAD186" s="1"/>
      <c r="XAE186" s="1"/>
      <c r="XAF186" s="1"/>
      <c r="XAG186" s="1"/>
      <c r="XAH186" s="1"/>
      <c r="XAI186" s="1"/>
      <c r="XAJ186" s="1"/>
      <c r="XAK186" s="1"/>
      <c r="XAL186" s="1"/>
      <c r="XAM186" s="1"/>
      <c r="XAN186" s="1"/>
      <c r="XAO186" s="1"/>
      <c r="XAP186" s="1"/>
      <c r="XAQ186" s="1"/>
      <c r="XAR186" s="1"/>
      <c r="XAS186" s="1"/>
      <c r="XAT186" s="1"/>
      <c r="XAU186" s="1"/>
      <c r="XAV186" s="1"/>
      <c r="XAW186" s="1"/>
      <c r="XAX186" s="1"/>
      <c r="XAY186" s="1"/>
      <c r="XAZ186" s="1"/>
      <c r="XBA186" s="1"/>
      <c r="XBB186" s="1"/>
      <c r="XBC186" s="1"/>
      <c r="XBD186" s="1"/>
      <c r="XBE186" s="1"/>
      <c r="XBF186" s="1"/>
      <c r="XBG186" s="1"/>
      <c r="XBH186" s="1"/>
      <c r="XBI186" s="1"/>
      <c r="XBJ186" s="1"/>
      <c r="XBK186" s="1"/>
      <c r="XBL186" s="1"/>
      <c r="XBM186" s="1"/>
      <c r="XBN186" s="1"/>
      <c r="XBO186" s="1"/>
      <c r="XBP186" s="1"/>
      <c r="XBQ186" s="1"/>
      <c r="XBR186" s="1"/>
      <c r="XBS186" s="1"/>
      <c r="XBT186" s="1"/>
      <c r="XBU186" s="1"/>
      <c r="XBV186" s="1"/>
      <c r="XBW186" s="1"/>
      <c r="XBX186" s="1"/>
      <c r="XBY186" s="1"/>
      <c r="XBZ186" s="1"/>
      <c r="XCA186" s="1"/>
      <c r="XCB186" s="1"/>
      <c r="XCC186" s="1"/>
      <c r="XCD186" s="1"/>
      <c r="XCE186" s="1"/>
      <c r="XCF186" s="1"/>
      <c r="XCG186" s="1"/>
      <c r="XCH186" s="1"/>
      <c r="XCI186" s="1"/>
      <c r="XCJ186" s="1"/>
      <c r="XCK186" s="1"/>
      <c r="XCL186" s="1"/>
      <c r="XCM186" s="1"/>
      <c r="XCN186" s="1"/>
      <c r="XCO186" s="1"/>
      <c r="XCP186" s="1"/>
      <c r="XCQ186" s="1"/>
      <c r="XCR186" s="1"/>
      <c r="XCS186" s="1"/>
      <c r="XCT186" s="1"/>
      <c r="XCU186" s="1"/>
      <c r="XCV186" s="1"/>
      <c r="XCW186" s="1"/>
      <c r="XCX186" s="1"/>
      <c r="XCY186" s="1"/>
      <c r="XCZ186" s="1"/>
      <c r="XDA186" s="1"/>
      <c r="XDB186" s="1"/>
      <c r="XDC186" s="1"/>
      <c r="XDD186" s="1"/>
      <c r="XDE186" s="1"/>
      <c r="XDF186" s="1"/>
      <c r="XDG186" s="1"/>
      <c r="XDH186" s="1"/>
      <c r="XDI186" s="1"/>
      <c r="XDJ186" s="1"/>
      <c r="XDK186" s="1"/>
      <c r="XDL186" s="1"/>
      <c r="XDM186" s="1"/>
      <c r="XDN186" s="1"/>
      <c r="XDO186" s="1"/>
      <c r="XDP186" s="1"/>
      <c r="XDQ186" s="1"/>
      <c r="XDR186" s="1"/>
      <c r="XDS186" s="1"/>
      <c r="XDT186" s="1"/>
      <c r="XDU186" s="1"/>
      <c r="XDV186" s="1"/>
      <c r="XDW186" s="1"/>
      <c r="XDX186" s="1"/>
      <c r="XDY186" s="1"/>
      <c r="XDZ186" s="1"/>
      <c r="XEA186" s="1"/>
      <c r="XEB186" s="1"/>
      <c r="XEC186" s="1"/>
      <c r="XED186" s="1"/>
      <c r="XEE186" s="1"/>
      <c r="XEF186" s="1"/>
      <c r="XEG186" s="1"/>
      <c r="XEH186" s="1"/>
      <c r="XEI186" s="1"/>
      <c r="XEJ186" s="1"/>
      <c r="XEK186" s="1"/>
      <c r="XEL186" s="1"/>
      <c r="XEM186" s="1"/>
      <c r="XEN186" s="1"/>
      <c r="XEO186" s="1"/>
      <c r="XEP186" s="1"/>
      <c r="XEQ186" s="1"/>
      <c r="XER186" s="1"/>
      <c r="XES186" s="1"/>
      <c r="XET186" s="1"/>
      <c r="XEU186" s="1"/>
      <c r="XEV186" s="1"/>
      <c r="XEW186" s="1"/>
      <c r="XEX186" s="1"/>
      <c r="XEY186" s="1"/>
      <c r="XEZ186" s="1"/>
      <c r="XFA186" s="1"/>
      <c r="XFB186" s="1"/>
      <c r="XFC186" s="1"/>
    </row>
    <row r="187" spans="1:150 16226:16383" s="3" customFormat="1" ht="20.25" customHeight="1" x14ac:dyDescent="0.35">
      <c r="A187" s="90" t="s">
        <v>348</v>
      </c>
      <c r="B187" s="91"/>
      <c r="C187" s="91"/>
      <c r="D187" s="91"/>
      <c r="E187" s="91"/>
      <c r="F187" s="91"/>
      <c r="G187" s="91"/>
      <c r="H187" s="92"/>
      <c r="I187" s="4">
        <f>29</f>
        <v>29</v>
      </c>
      <c r="J187" s="1"/>
      <c r="K187" s="1"/>
      <c r="L187" s="1"/>
      <c r="M187" s="1"/>
      <c r="N187" s="1"/>
      <c r="O187" s="1"/>
      <c r="P187" s="1"/>
      <c r="Q187" s="1"/>
      <c r="R187" s="1"/>
      <c r="S187" s="1"/>
      <c r="T187" s="1"/>
      <c r="U187" s="1"/>
      <c r="V187" s="1"/>
      <c r="W187" s="1"/>
      <c r="X187" s="1"/>
      <c r="Y187" s="1"/>
      <c r="Z187" s="1"/>
      <c r="AA187" s="1"/>
      <c r="AB187" s="1"/>
      <c r="AC187" s="1"/>
      <c r="AD187" s="1"/>
      <c r="AE187" s="1"/>
      <c r="AF187" s="1"/>
      <c r="AG187" s="1"/>
      <c r="AH187" s="1"/>
      <c r="AI187" s="1"/>
      <c r="AJ187" s="1"/>
      <c r="AK187" s="1"/>
      <c r="AL187" s="1"/>
      <c r="AM187" s="1"/>
      <c r="AN187" s="1"/>
      <c r="AO187" s="1"/>
      <c r="AP187" s="1"/>
      <c r="AQ187" s="1"/>
      <c r="AR187" s="1"/>
      <c r="AS187" s="1"/>
      <c r="AT187" s="1"/>
      <c r="AU187" s="1"/>
      <c r="AV187" s="1"/>
      <c r="AW187" s="1"/>
      <c r="AX187" s="1"/>
      <c r="AY187" s="1"/>
      <c r="AZ187" s="1"/>
      <c r="BA187" s="1"/>
      <c r="BB187" s="1"/>
      <c r="BC187" s="1"/>
      <c r="BD187" s="1"/>
      <c r="BE187" s="1"/>
      <c r="BF187" s="1"/>
      <c r="BG187" s="1"/>
      <c r="BH187" s="1"/>
      <c r="BI187" s="1"/>
      <c r="BJ187" s="1"/>
      <c r="BK187" s="1"/>
      <c r="BL187" s="1"/>
      <c r="BM187" s="1"/>
      <c r="BN187" s="1"/>
      <c r="BO187" s="1"/>
      <c r="BP187" s="1"/>
      <c r="BQ187" s="1"/>
      <c r="BR187" s="1"/>
      <c r="BS187" s="1"/>
      <c r="BT187" s="1"/>
      <c r="BU187" s="1"/>
      <c r="BV187" s="1"/>
      <c r="BW187" s="1"/>
      <c r="BX187" s="1"/>
      <c r="BY187" s="1"/>
      <c r="BZ187" s="1"/>
      <c r="CA187" s="1"/>
      <c r="CB187" s="1"/>
      <c r="CC187" s="1"/>
      <c r="CD187" s="1"/>
      <c r="CE187" s="1"/>
      <c r="CF187" s="1"/>
      <c r="CG187" s="1"/>
      <c r="CH187" s="1"/>
      <c r="CI187" s="1"/>
      <c r="CJ187" s="1"/>
      <c r="CK187" s="1"/>
      <c r="CL187" s="1"/>
      <c r="CM187" s="1"/>
      <c r="CN187" s="1"/>
      <c r="CO187" s="1"/>
      <c r="CP187" s="1"/>
      <c r="CQ187" s="1"/>
      <c r="CR187" s="1"/>
      <c r="CS187" s="1"/>
      <c r="CT187" s="1"/>
      <c r="CU187" s="1"/>
      <c r="CV187" s="1"/>
      <c r="CW187" s="1"/>
      <c r="CX187" s="1"/>
      <c r="CY187" s="1"/>
      <c r="CZ187" s="1"/>
      <c r="DA187" s="1"/>
      <c r="DB187" s="1"/>
      <c r="DC187" s="1"/>
      <c r="DD187" s="1"/>
      <c r="DE187" s="1"/>
      <c r="DF187" s="1"/>
      <c r="DG187" s="1"/>
      <c r="DH187" s="1"/>
      <c r="DI187" s="1"/>
      <c r="DJ187" s="1"/>
      <c r="DK187" s="1"/>
      <c r="DL187" s="1"/>
      <c r="DM187" s="1"/>
      <c r="DN187" s="1"/>
      <c r="DO187" s="1"/>
      <c r="DP187" s="1"/>
      <c r="DQ187" s="1"/>
      <c r="DR187" s="1"/>
      <c r="DS187" s="1"/>
      <c r="DT187" s="1"/>
      <c r="DU187" s="1"/>
      <c r="DV187" s="1"/>
      <c r="DW187" s="1"/>
      <c r="DX187" s="1"/>
      <c r="DY187" s="1"/>
      <c r="DZ187" s="1"/>
      <c r="EA187" s="1"/>
      <c r="EB187" s="1"/>
      <c r="EC187" s="1"/>
      <c r="ED187" s="1"/>
      <c r="EE187" s="1"/>
      <c r="EF187" s="1"/>
      <c r="EG187" s="1"/>
      <c r="EH187" s="1"/>
      <c r="EI187" s="1"/>
      <c r="EJ187" s="1"/>
      <c r="EK187" s="1"/>
      <c r="EL187" s="1"/>
      <c r="EM187" s="1"/>
      <c r="EN187" s="1"/>
      <c r="EO187" s="1"/>
      <c r="EP187" s="1"/>
      <c r="EQ187" s="1"/>
      <c r="ER187" s="1"/>
      <c r="ES187" s="1"/>
      <c r="ET187" s="1"/>
      <c r="WZB187" s="1"/>
      <c r="WZC187" s="1"/>
      <c r="WZD187" s="1"/>
      <c r="WZE187" s="1"/>
      <c r="WZF187" s="1"/>
      <c r="WZG187" s="1"/>
      <c r="WZH187" s="1"/>
      <c r="WZI187" s="1"/>
      <c r="WZJ187" s="1"/>
      <c r="WZK187" s="1"/>
      <c r="WZL187" s="1"/>
      <c r="WZM187" s="1"/>
      <c r="WZN187" s="1"/>
      <c r="WZO187" s="1"/>
      <c r="WZP187" s="1"/>
      <c r="WZQ187" s="1"/>
      <c r="WZR187" s="1"/>
      <c r="WZS187" s="1"/>
      <c r="WZT187" s="1"/>
      <c r="WZU187" s="1"/>
      <c r="WZV187" s="1"/>
      <c r="WZW187" s="1"/>
      <c r="WZX187" s="1"/>
      <c r="WZY187" s="1"/>
      <c r="WZZ187" s="1"/>
      <c r="XAA187" s="1"/>
      <c r="XAB187" s="1"/>
      <c r="XAC187" s="1"/>
      <c r="XAD187" s="1"/>
      <c r="XAE187" s="1"/>
      <c r="XAF187" s="1"/>
      <c r="XAG187" s="1"/>
      <c r="XAH187" s="1"/>
      <c r="XAI187" s="1"/>
      <c r="XAJ187" s="1"/>
      <c r="XAK187" s="1"/>
      <c r="XAL187" s="1"/>
      <c r="XAM187" s="1"/>
      <c r="XAN187" s="1"/>
      <c r="XAO187" s="1"/>
      <c r="XAP187" s="1"/>
      <c r="XAQ187" s="1"/>
      <c r="XAR187" s="1"/>
      <c r="XAS187" s="1"/>
      <c r="XAT187" s="1"/>
      <c r="XAU187" s="1"/>
      <c r="XAV187" s="1"/>
      <c r="XAW187" s="1"/>
      <c r="XAX187" s="1"/>
      <c r="XAY187" s="1"/>
      <c r="XAZ187" s="1"/>
      <c r="XBA187" s="1"/>
      <c r="XBB187" s="1"/>
      <c r="XBC187" s="1"/>
      <c r="XBD187" s="1"/>
      <c r="XBE187" s="1"/>
      <c r="XBF187" s="1"/>
      <c r="XBG187" s="1"/>
      <c r="XBH187" s="1"/>
      <c r="XBI187" s="1"/>
      <c r="XBJ187" s="1"/>
      <c r="XBK187" s="1"/>
      <c r="XBL187" s="1"/>
      <c r="XBM187" s="1"/>
      <c r="XBN187" s="1"/>
      <c r="XBO187" s="1"/>
      <c r="XBP187" s="1"/>
      <c r="XBQ187" s="1"/>
      <c r="XBR187" s="1"/>
      <c r="XBS187" s="1"/>
      <c r="XBT187" s="1"/>
      <c r="XBU187" s="1"/>
      <c r="XBV187" s="1"/>
      <c r="XBW187" s="1"/>
      <c r="XBX187" s="1"/>
      <c r="XBY187" s="1"/>
      <c r="XBZ187" s="1"/>
      <c r="XCA187" s="1"/>
      <c r="XCB187" s="1"/>
      <c r="XCC187" s="1"/>
      <c r="XCD187" s="1"/>
      <c r="XCE187" s="1"/>
      <c r="XCF187" s="1"/>
      <c r="XCG187" s="1"/>
      <c r="XCH187" s="1"/>
      <c r="XCI187" s="1"/>
      <c r="XCJ187" s="1"/>
      <c r="XCK187" s="1"/>
      <c r="XCL187" s="1"/>
      <c r="XCM187" s="1"/>
      <c r="XCN187" s="1"/>
      <c r="XCO187" s="1"/>
      <c r="XCP187" s="1"/>
      <c r="XCQ187" s="1"/>
      <c r="XCR187" s="1"/>
      <c r="XCS187" s="1"/>
      <c r="XCT187" s="1"/>
      <c r="XCU187" s="1"/>
      <c r="XCV187" s="1"/>
      <c r="XCW187" s="1"/>
      <c r="XCX187" s="1"/>
      <c r="XCY187" s="1"/>
      <c r="XCZ187" s="1"/>
      <c r="XDA187" s="1"/>
      <c r="XDB187" s="1"/>
      <c r="XDC187" s="1"/>
      <c r="XDD187" s="1"/>
      <c r="XDE187" s="1"/>
      <c r="XDF187" s="1"/>
      <c r="XDG187" s="1"/>
      <c r="XDH187" s="1"/>
      <c r="XDI187" s="1"/>
      <c r="XDJ187" s="1"/>
      <c r="XDK187" s="1"/>
      <c r="XDL187" s="1"/>
      <c r="XDM187" s="1"/>
      <c r="XDN187" s="1"/>
      <c r="XDO187" s="1"/>
      <c r="XDP187" s="1"/>
      <c r="XDQ187" s="1"/>
      <c r="XDR187" s="1"/>
      <c r="XDS187" s="1"/>
      <c r="XDT187" s="1"/>
      <c r="XDU187" s="1"/>
      <c r="XDV187" s="1"/>
      <c r="XDW187" s="1"/>
      <c r="XDX187" s="1"/>
      <c r="XDY187" s="1"/>
      <c r="XDZ187" s="1"/>
      <c r="XEA187" s="1"/>
      <c r="XEB187" s="1"/>
      <c r="XEC187" s="1"/>
      <c r="XED187" s="1"/>
      <c r="XEE187" s="1"/>
      <c r="XEF187" s="1"/>
      <c r="XEG187" s="1"/>
      <c r="XEH187" s="1"/>
      <c r="XEI187" s="1"/>
      <c r="XEJ187" s="1"/>
      <c r="XEK187" s="1"/>
      <c r="XEL187" s="1"/>
      <c r="XEM187" s="1"/>
      <c r="XEN187" s="1"/>
      <c r="XEO187" s="1"/>
      <c r="XEP187" s="1"/>
      <c r="XEQ187" s="1"/>
      <c r="XER187" s="1"/>
      <c r="XES187" s="1"/>
      <c r="XET187" s="1"/>
      <c r="XEU187" s="1"/>
      <c r="XEV187" s="1"/>
      <c r="XEW187" s="1"/>
      <c r="XEX187" s="1"/>
      <c r="XEY187" s="1"/>
      <c r="XEZ187" s="1"/>
      <c r="XFA187" s="1"/>
      <c r="XFB187" s="1"/>
      <c r="XFC187" s="1"/>
    </row>
    <row r="188" spans="1:150 16226:16383" s="3" customFormat="1" ht="20.25" customHeight="1" x14ac:dyDescent="0.35">
      <c r="A188" s="93">
        <v>1</v>
      </c>
      <c r="B188" s="93"/>
      <c r="C188" s="49" t="s">
        <v>339</v>
      </c>
      <c r="D188" s="49" t="s">
        <v>334</v>
      </c>
      <c r="E188" s="70">
        <f>(84.42)*(10.764)</f>
        <v>908.69687999999996</v>
      </c>
      <c r="F188" s="70">
        <f>(1.22*(3.35+2.4))*(10.764)</f>
        <v>75.50945999999999</v>
      </c>
      <c r="G188" s="6">
        <v>0</v>
      </c>
      <c r="H188" s="6">
        <f t="shared" ref="H188:H193" si="32">E188+F188+(IF(G188&lt;101,G188,IF(G188&lt;201,G188/2,IF(G188&lt;=301,G188/3,G188/4))))</f>
        <v>984.20633999999995</v>
      </c>
      <c r="I188" s="1" t="s">
        <v>375</v>
      </c>
      <c r="J188" s="1"/>
      <c r="K188" s="1"/>
      <c r="L188" s="1"/>
      <c r="M188" s="1"/>
      <c r="N188" s="1"/>
      <c r="O188" s="1"/>
      <c r="P188" s="1"/>
      <c r="Q188" s="1"/>
      <c r="R188" s="1"/>
      <c r="S188" s="1"/>
      <c r="T188" s="22" t="str">
        <f ca="1">U188&amp;""&amp;" to "&amp;""&amp;V188</f>
        <v>8111301 to 4101</v>
      </c>
      <c r="U188" s="22">
        <f ca="1">(SUMPRODUCT(MID(0&amp;(LEFT(A187,SUM(LEN(A187)-LEN(SUBSTITUTE(A187,{"0","1","2","3"},""))))), LARGE(INDEX(ISNUMBER(--MID((LEFT(A187,SUM(LEN(A187)-LEN(SUBSTITUTE(A187,{"0","1","2","3"},""))))), ROW(INDIRECT("1:"&amp;LEN((LEFT(A187,SUM(LEN(A187)-LEN(SUBSTITUTE(A187,{"0","1","2","3"},"")))))))), 1)) * ROW(INDIRECT("1:"&amp;LEN((LEFT(A187,SUM(LEN(A187)-LEN(SUBSTITUTE(A187,{"0","1","2","3"},"")))))))), 0), ROW(INDIRECT("1:"&amp;LEN((LEFT(A187,SUM(LEN(A187)-LEN(SUBSTITUTE(A187,{"0","1","2","3"},"")))))))))+1, 1) * 10^ROW(INDIRECT("1:"&amp;LEN((LEFT(A187,SUM(LEN(A187)-LEN(SUBSTITUTE(A187,{"0","1","2","3"},""))))))))/10))*100+1</f>
        <v>8111301</v>
      </c>
      <c r="V188" s="22">
        <f ca="1">(SUMPRODUCT(MID(0&amp;(--TRIM(RIGHT(SUBSTITUTE(LEFT(A187,_xlfn.AGGREGATE(16,6,FIND({0,1,2,3,4,5,6,7,8,9},A187,ROW(INDIRECT("1:"&amp;LEN(A187)))),1))," ",REPT(" ",LEN(A187))),LEN(A187)))), LARGE(INDEX(ISNUMBER(--MID((--TRIM(RIGHT(SUBSTITUTE(LEFT(A187,_xlfn.AGGREGATE(16,6,FIND({0,1,2,3,4,5,6,7,8,9},A187,ROW(INDIRECT("1:"&amp;LEN(A187)))),1))," ",REPT(" ",LEN(A187))),LEN(A187)))), ROW(INDIRECT("1:"&amp;LEN((--TRIM(RIGHT(SUBSTITUTE(LEFT(A187,_xlfn.AGGREGATE(16,6,FIND({0,1,2,3,4,5,6,7,8,9},A187,ROW(INDIRECT("1:"&amp;LEN(A187)))),1))," ",REPT(" ",LEN(A187))),LEN(A187))))))), 1)) * ROW(INDIRECT("1:"&amp;LEN((--TRIM(RIGHT(SUBSTITUTE(LEFT(A187,_xlfn.AGGREGATE(16,6,FIND({0,1,2,3,4,5,6,7,8,9},A187,ROW(INDIRECT("1:"&amp;LEN(A187)))),1))," ",REPT(" ",LEN(A187))),LEN(A187))))))), 0), ROW(INDIRECT("1:"&amp;LEN((--TRIM(RIGHT(SUBSTITUTE(LEFT(A187,_xlfn.AGGREGATE(16,6,FIND({0,1,2,3,4,5,6,7,8,9},A187,ROW(INDIRECT("1:"&amp;LEN(A187)))),1))," ",REPT(" ",LEN(A187))),LEN(A187))))))))+1, 1) * 10^ROW(INDIRECT("1:"&amp;LEN((--TRIM(RIGHT(SUBSTITUTE(LEFT(A187,_xlfn.AGGREGATE(16,6,FIND({0,1,2,3,4,5,6,7,8,9},A187,ROW(INDIRECT("1:"&amp;LEN(A187)))),1))," ",REPT(" ",LEN(A187))),LEN(A187)))))))/10))*100+1</f>
        <v>4101</v>
      </c>
      <c r="W188" s="1"/>
      <c r="X188" s="1"/>
      <c r="Y188" s="1"/>
      <c r="Z188" s="1"/>
      <c r="AA188" s="1"/>
      <c r="AB188" s="1"/>
      <c r="AC188" s="1"/>
      <c r="AD188" s="1"/>
      <c r="AE188" s="1"/>
      <c r="AF188" s="1"/>
      <c r="AG188" s="1"/>
      <c r="AH188" s="1"/>
      <c r="AI188" s="1"/>
      <c r="AJ188" s="1"/>
      <c r="AK188" s="1"/>
      <c r="AL188" s="1"/>
      <c r="AM188" s="1"/>
      <c r="AN188" s="1"/>
      <c r="AO188" s="1"/>
      <c r="AP188" s="1"/>
      <c r="AQ188" s="1"/>
      <c r="AR188" s="1"/>
      <c r="AS188" s="1"/>
      <c r="AT188" s="1"/>
      <c r="AU188" s="1"/>
      <c r="AV188" s="1"/>
      <c r="AW188" s="1"/>
      <c r="AX188" s="1"/>
      <c r="AY188" s="1"/>
      <c r="AZ188" s="1"/>
      <c r="BA188" s="1"/>
      <c r="BB188" s="1"/>
      <c r="BC188" s="1"/>
      <c r="BD188" s="1"/>
      <c r="BE188" s="1"/>
      <c r="BF188" s="1"/>
      <c r="BG188" s="1"/>
      <c r="BH188" s="1"/>
      <c r="BI188" s="1"/>
      <c r="BJ188" s="1"/>
      <c r="BK188" s="1"/>
      <c r="BL188" s="1"/>
      <c r="BM188" s="1"/>
      <c r="BN188" s="1"/>
      <c r="BO188" s="1"/>
      <c r="BP188" s="1"/>
      <c r="BQ188" s="1"/>
      <c r="BR188" s="1"/>
      <c r="BS188" s="1"/>
      <c r="BT188" s="1"/>
      <c r="BU188" s="1"/>
      <c r="BV188" s="1"/>
      <c r="BW188" s="1"/>
      <c r="BX188" s="1"/>
      <c r="BY188" s="1"/>
      <c r="BZ188" s="1"/>
      <c r="CA188" s="1"/>
      <c r="CB188" s="1"/>
      <c r="CC188" s="1"/>
      <c r="CD188" s="1"/>
      <c r="CE188" s="1"/>
      <c r="CF188" s="1"/>
      <c r="CG188" s="1"/>
      <c r="CH188" s="1"/>
      <c r="CI188" s="1"/>
      <c r="CJ188" s="1"/>
      <c r="CK188" s="1"/>
      <c r="CL188" s="1"/>
      <c r="CM188" s="1"/>
      <c r="CN188" s="1"/>
      <c r="CO188" s="1"/>
      <c r="CP188" s="1"/>
      <c r="CQ188" s="1"/>
      <c r="CR188" s="1"/>
      <c r="CS188" s="1"/>
      <c r="CT188" s="1"/>
      <c r="CU188" s="1"/>
      <c r="CV188" s="1"/>
      <c r="CW188" s="1"/>
      <c r="CX188" s="1"/>
      <c r="CY188" s="1"/>
      <c r="CZ188" s="1"/>
      <c r="DA188" s="1"/>
      <c r="DB188" s="1"/>
      <c r="DC188" s="1"/>
      <c r="DD188" s="1"/>
      <c r="DE188" s="1"/>
      <c r="DF188" s="1"/>
      <c r="DG188" s="1"/>
      <c r="DH188" s="1"/>
      <c r="DI188" s="1"/>
      <c r="DJ188" s="1"/>
      <c r="DK188" s="1"/>
      <c r="DL188" s="1"/>
      <c r="DM188" s="1"/>
      <c r="DN188" s="1"/>
      <c r="DO188" s="1"/>
      <c r="DP188" s="1"/>
      <c r="DQ188" s="1"/>
      <c r="DR188" s="1"/>
      <c r="DS188" s="1"/>
      <c r="DT188" s="1"/>
      <c r="DU188" s="1"/>
      <c r="DV188" s="1"/>
      <c r="DW188" s="1"/>
      <c r="DX188" s="1"/>
      <c r="DY188" s="1"/>
      <c r="DZ188" s="1"/>
      <c r="EA188" s="1"/>
      <c r="EB188" s="1"/>
      <c r="EC188" s="1"/>
      <c r="ED188" s="1"/>
      <c r="EE188" s="1"/>
      <c r="EF188" s="1"/>
      <c r="EG188" s="1"/>
      <c r="EH188" s="1"/>
      <c r="EI188" s="1"/>
      <c r="EJ188" s="1"/>
      <c r="EK188" s="1"/>
      <c r="EL188" s="1"/>
      <c r="EM188" s="1"/>
      <c r="EN188" s="1"/>
      <c r="EO188" s="1"/>
      <c r="EP188" s="1"/>
      <c r="EQ188" s="1"/>
      <c r="ER188" s="1"/>
      <c r="ES188" s="1"/>
      <c r="ET188" s="1"/>
      <c r="WZB188" s="1"/>
      <c r="WZC188" s="1"/>
      <c r="WZD188" s="1"/>
      <c r="WZE188" s="1"/>
      <c r="WZF188" s="1"/>
      <c r="WZG188" s="1"/>
      <c r="WZH188" s="1"/>
      <c r="WZI188" s="1"/>
      <c r="WZJ188" s="1"/>
      <c r="WZK188" s="1"/>
      <c r="WZL188" s="1"/>
      <c r="WZM188" s="1"/>
      <c r="WZN188" s="1"/>
      <c r="WZO188" s="1"/>
      <c r="WZP188" s="1"/>
      <c r="WZQ188" s="1"/>
      <c r="WZR188" s="1"/>
      <c r="WZS188" s="1"/>
      <c r="WZT188" s="1"/>
      <c r="WZU188" s="1"/>
      <c r="WZV188" s="1"/>
      <c r="WZW188" s="1"/>
      <c r="WZX188" s="1"/>
      <c r="WZY188" s="1"/>
      <c r="WZZ188" s="1"/>
      <c r="XAA188" s="1"/>
      <c r="XAB188" s="1"/>
      <c r="XAC188" s="1"/>
      <c r="XAD188" s="1"/>
      <c r="XAE188" s="1"/>
      <c r="XAF188" s="1"/>
      <c r="XAG188" s="1"/>
      <c r="XAH188" s="1"/>
      <c r="XAI188" s="1"/>
      <c r="XAJ188" s="1"/>
      <c r="XAK188" s="1"/>
      <c r="XAL188" s="1"/>
      <c r="XAM188" s="1"/>
      <c r="XAN188" s="1"/>
      <c r="XAO188" s="1"/>
      <c r="XAP188" s="1"/>
      <c r="XAQ188" s="1"/>
      <c r="XAR188" s="1"/>
      <c r="XAS188" s="1"/>
      <c r="XAT188" s="1"/>
      <c r="XAU188" s="1"/>
      <c r="XAV188" s="1"/>
      <c r="XAW188" s="1"/>
      <c r="XAX188" s="1"/>
      <c r="XAY188" s="1"/>
      <c r="XAZ188" s="1"/>
      <c r="XBA188" s="1"/>
      <c r="XBB188" s="1"/>
      <c r="XBC188" s="1"/>
      <c r="XBD188" s="1"/>
      <c r="XBE188" s="1"/>
      <c r="XBF188" s="1"/>
      <c r="XBG188" s="1"/>
      <c r="XBH188" s="1"/>
      <c r="XBI188" s="1"/>
      <c r="XBJ188" s="1"/>
      <c r="XBK188" s="1"/>
      <c r="XBL188" s="1"/>
      <c r="XBM188" s="1"/>
      <c r="XBN188" s="1"/>
      <c r="XBO188" s="1"/>
      <c r="XBP188" s="1"/>
      <c r="XBQ188" s="1"/>
      <c r="XBR188" s="1"/>
      <c r="XBS188" s="1"/>
      <c r="XBT188" s="1"/>
      <c r="XBU188" s="1"/>
      <c r="XBV188" s="1"/>
      <c r="XBW188" s="1"/>
      <c r="XBX188" s="1"/>
      <c r="XBY188" s="1"/>
      <c r="XBZ188" s="1"/>
      <c r="XCA188" s="1"/>
      <c r="XCB188" s="1"/>
      <c r="XCC188" s="1"/>
      <c r="XCD188" s="1"/>
      <c r="XCE188" s="1"/>
      <c r="XCF188" s="1"/>
      <c r="XCG188" s="1"/>
      <c r="XCH188" s="1"/>
      <c r="XCI188" s="1"/>
      <c r="XCJ188" s="1"/>
      <c r="XCK188" s="1"/>
      <c r="XCL188" s="1"/>
      <c r="XCM188" s="1"/>
      <c r="XCN188" s="1"/>
      <c r="XCO188" s="1"/>
      <c r="XCP188" s="1"/>
      <c r="XCQ188" s="1"/>
      <c r="XCR188" s="1"/>
      <c r="XCS188" s="1"/>
      <c r="XCT188" s="1"/>
      <c r="XCU188" s="1"/>
      <c r="XCV188" s="1"/>
      <c r="XCW188" s="1"/>
      <c r="XCX188" s="1"/>
      <c r="XCY188" s="1"/>
      <c r="XCZ188" s="1"/>
      <c r="XDA188" s="1"/>
      <c r="XDB188" s="1"/>
      <c r="XDC188" s="1"/>
      <c r="XDD188" s="1"/>
      <c r="XDE188" s="1"/>
      <c r="XDF188" s="1"/>
      <c r="XDG188" s="1"/>
      <c r="XDH188" s="1"/>
      <c r="XDI188" s="1"/>
      <c r="XDJ188" s="1"/>
      <c r="XDK188" s="1"/>
      <c r="XDL188" s="1"/>
      <c r="XDM188" s="1"/>
      <c r="XDN188" s="1"/>
      <c r="XDO188" s="1"/>
      <c r="XDP188" s="1"/>
      <c r="XDQ188" s="1"/>
      <c r="XDR188" s="1"/>
      <c r="XDS188" s="1"/>
      <c r="XDT188" s="1"/>
      <c r="XDU188" s="1"/>
      <c r="XDV188" s="1"/>
      <c r="XDW188" s="1"/>
      <c r="XDX188" s="1"/>
      <c r="XDY188" s="1"/>
      <c r="XDZ188" s="1"/>
      <c r="XEA188" s="1"/>
      <c r="XEB188" s="1"/>
      <c r="XEC188" s="1"/>
      <c r="XED188" s="1"/>
      <c r="XEE188" s="1"/>
      <c r="XEF188" s="1"/>
      <c r="XEG188" s="1"/>
      <c r="XEH188" s="1"/>
      <c r="XEI188" s="1"/>
      <c r="XEJ188" s="1"/>
      <c r="XEK188" s="1"/>
      <c r="XEL188" s="1"/>
      <c r="XEM188" s="1"/>
      <c r="XEN188" s="1"/>
      <c r="XEO188" s="1"/>
      <c r="XEP188" s="1"/>
      <c r="XEQ188" s="1"/>
      <c r="XER188" s="1"/>
      <c r="XES188" s="1"/>
      <c r="XET188" s="1"/>
      <c r="XEU188" s="1"/>
      <c r="XEV188" s="1"/>
      <c r="XEW188" s="1"/>
      <c r="XEX188" s="1"/>
      <c r="XEY188" s="1"/>
      <c r="XEZ188" s="1"/>
      <c r="XFA188" s="1"/>
      <c r="XFB188" s="1"/>
      <c r="XFC188" s="1"/>
    </row>
    <row r="189" spans="1:150 16226:16383" s="3" customFormat="1" ht="20.25" customHeight="1" x14ac:dyDescent="0.35">
      <c r="A189" s="93">
        <v>2</v>
      </c>
      <c r="B189" s="93"/>
      <c r="C189" s="49" t="s">
        <v>339</v>
      </c>
      <c r="D189" s="49" t="s">
        <v>335</v>
      </c>
      <c r="E189" s="70">
        <f>(74.52)*(10.764)</f>
        <v>802.1332799999999</v>
      </c>
      <c r="F189" s="70">
        <f>(1.22*(2.45+2.93))*(10.764)</f>
        <v>70.650590400000013</v>
      </c>
      <c r="G189" s="6">
        <v>0</v>
      </c>
      <c r="H189" s="6">
        <f t="shared" si="32"/>
        <v>872.78387039999996</v>
      </c>
      <c r="I189" s="1" t="s">
        <v>375</v>
      </c>
      <c r="J189" s="1"/>
      <c r="K189" s="1"/>
      <c r="L189" s="1"/>
      <c r="M189" s="1"/>
      <c r="N189" s="1"/>
      <c r="O189" s="1"/>
      <c r="P189" s="1"/>
      <c r="Q189" s="1"/>
      <c r="R189" s="1"/>
      <c r="S189" s="1"/>
      <c r="T189" s="22" t="str">
        <f t="shared" ref="T189:T195" ca="1" si="33">U189&amp;""&amp;" to "&amp;""&amp;V189</f>
        <v>8111302 to 4102</v>
      </c>
      <c r="U189" s="22">
        <f ca="1">U188+1</f>
        <v>8111302</v>
      </c>
      <c r="V189" s="22">
        <f ca="1">V188+1</f>
        <v>4102</v>
      </c>
      <c r="W189" s="1"/>
      <c r="X189" s="1"/>
      <c r="Y189" s="1"/>
      <c r="Z189" s="1"/>
      <c r="AA189" s="1"/>
      <c r="AB189" s="1"/>
      <c r="AC189" s="1"/>
      <c r="AD189" s="1"/>
      <c r="AE189" s="1"/>
      <c r="AF189" s="1"/>
      <c r="AG189" s="1"/>
      <c r="AH189" s="1"/>
      <c r="AI189" s="1"/>
      <c r="AJ189" s="1"/>
      <c r="AK189" s="1"/>
      <c r="AL189" s="1"/>
      <c r="AM189" s="1"/>
      <c r="AN189" s="1"/>
      <c r="AO189" s="1"/>
      <c r="AP189" s="1"/>
      <c r="AQ189" s="1"/>
      <c r="AR189" s="1"/>
      <c r="AS189" s="1"/>
      <c r="AT189" s="1"/>
      <c r="AU189" s="1"/>
      <c r="AV189" s="1"/>
      <c r="AW189" s="1"/>
      <c r="AX189" s="1"/>
      <c r="AY189" s="1"/>
      <c r="AZ189" s="1"/>
      <c r="BA189" s="1"/>
      <c r="BB189" s="1"/>
      <c r="BC189" s="1"/>
      <c r="BD189" s="1"/>
      <c r="BE189" s="1"/>
      <c r="BF189" s="1"/>
      <c r="BG189" s="1"/>
      <c r="BH189" s="1"/>
      <c r="BI189" s="1"/>
      <c r="BJ189" s="1"/>
      <c r="BK189" s="1"/>
      <c r="BL189" s="1"/>
      <c r="BM189" s="1"/>
      <c r="BN189" s="1"/>
      <c r="BO189" s="1"/>
      <c r="BP189" s="1"/>
      <c r="BQ189" s="1"/>
      <c r="BR189" s="1"/>
      <c r="BS189" s="1"/>
      <c r="BT189" s="1"/>
      <c r="BU189" s="1"/>
      <c r="BV189" s="1"/>
      <c r="BW189" s="1"/>
      <c r="BX189" s="1"/>
      <c r="BY189" s="1"/>
      <c r="BZ189" s="1"/>
      <c r="CA189" s="1"/>
      <c r="CB189" s="1"/>
      <c r="CC189" s="1"/>
      <c r="CD189" s="1"/>
      <c r="CE189" s="1"/>
      <c r="CF189" s="1"/>
      <c r="CG189" s="1"/>
      <c r="CH189" s="1"/>
      <c r="CI189" s="1"/>
      <c r="CJ189" s="1"/>
      <c r="CK189" s="1"/>
      <c r="CL189" s="1"/>
      <c r="CM189" s="1"/>
      <c r="CN189" s="1"/>
      <c r="CO189" s="1"/>
      <c r="CP189" s="1"/>
      <c r="CQ189" s="1"/>
      <c r="CR189" s="1"/>
      <c r="CS189" s="1"/>
      <c r="CT189" s="1"/>
      <c r="CU189" s="1"/>
      <c r="CV189" s="1"/>
      <c r="CW189" s="1"/>
      <c r="CX189" s="1"/>
      <c r="CY189" s="1"/>
      <c r="CZ189" s="1"/>
      <c r="DA189" s="1"/>
      <c r="DB189" s="1"/>
      <c r="DC189" s="1"/>
      <c r="DD189" s="1"/>
      <c r="DE189" s="1"/>
      <c r="DF189" s="1"/>
      <c r="DG189" s="1"/>
      <c r="DH189" s="1"/>
      <c r="DI189" s="1"/>
      <c r="DJ189" s="1"/>
      <c r="DK189" s="1"/>
      <c r="DL189" s="1"/>
      <c r="DM189" s="1"/>
      <c r="DN189" s="1"/>
      <c r="DO189" s="1"/>
      <c r="DP189" s="1"/>
      <c r="DQ189" s="1"/>
      <c r="DR189" s="1"/>
      <c r="DS189" s="1"/>
      <c r="DT189" s="1"/>
      <c r="DU189" s="1"/>
      <c r="DV189" s="1"/>
      <c r="DW189" s="1"/>
      <c r="DX189" s="1"/>
      <c r="DY189" s="1"/>
      <c r="DZ189" s="1"/>
      <c r="EA189" s="1"/>
      <c r="EB189" s="1"/>
      <c r="EC189" s="1"/>
      <c r="ED189" s="1"/>
      <c r="EE189" s="1"/>
      <c r="EF189" s="1"/>
      <c r="EG189" s="1"/>
      <c r="EH189" s="1"/>
      <c r="EI189" s="1"/>
      <c r="EJ189" s="1"/>
      <c r="EK189" s="1"/>
      <c r="EL189" s="1"/>
      <c r="EM189" s="1"/>
      <c r="EN189" s="1"/>
      <c r="EO189" s="1"/>
      <c r="EP189" s="1"/>
      <c r="EQ189" s="1"/>
      <c r="ER189" s="1"/>
      <c r="ES189" s="1"/>
      <c r="ET189" s="1"/>
      <c r="WZB189" s="1"/>
      <c r="WZC189" s="1"/>
      <c r="WZD189" s="1"/>
      <c r="WZE189" s="1"/>
      <c r="WZF189" s="1"/>
      <c r="WZG189" s="1"/>
      <c r="WZH189" s="1"/>
      <c r="WZI189" s="1"/>
      <c r="WZJ189" s="1"/>
      <c r="WZK189" s="1"/>
      <c r="WZL189" s="1"/>
      <c r="WZM189" s="1"/>
      <c r="WZN189" s="1"/>
      <c r="WZO189" s="1"/>
      <c r="WZP189" s="1"/>
      <c r="WZQ189" s="1"/>
      <c r="WZR189" s="1"/>
      <c r="WZS189" s="1"/>
      <c r="WZT189" s="1"/>
      <c r="WZU189" s="1"/>
      <c r="WZV189" s="1"/>
      <c r="WZW189" s="1"/>
      <c r="WZX189" s="1"/>
      <c r="WZY189" s="1"/>
      <c r="WZZ189" s="1"/>
      <c r="XAA189" s="1"/>
      <c r="XAB189" s="1"/>
      <c r="XAC189" s="1"/>
      <c r="XAD189" s="1"/>
      <c r="XAE189" s="1"/>
      <c r="XAF189" s="1"/>
      <c r="XAG189" s="1"/>
      <c r="XAH189" s="1"/>
      <c r="XAI189" s="1"/>
      <c r="XAJ189" s="1"/>
      <c r="XAK189" s="1"/>
      <c r="XAL189" s="1"/>
      <c r="XAM189" s="1"/>
      <c r="XAN189" s="1"/>
      <c r="XAO189" s="1"/>
      <c r="XAP189" s="1"/>
      <c r="XAQ189" s="1"/>
      <c r="XAR189" s="1"/>
      <c r="XAS189" s="1"/>
      <c r="XAT189" s="1"/>
      <c r="XAU189" s="1"/>
      <c r="XAV189" s="1"/>
      <c r="XAW189" s="1"/>
      <c r="XAX189" s="1"/>
      <c r="XAY189" s="1"/>
      <c r="XAZ189" s="1"/>
      <c r="XBA189" s="1"/>
      <c r="XBB189" s="1"/>
      <c r="XBC189" s="1"/>
      <c r="XBD189" s="1"/>
      <c r="XBE189" s="1"/>
      <c r="XBF189" s="1"/>
      <c r="XBG189" s="1"/>
      <c r="XBH189" s="1"/>
      <c r="XBI189" s="1"/>
      <c r="XBJ189" s="1"/>
      <c r="XBK189" s="1"/>
      <c r="XBL189" s="1"/>
      <c r="XBM189" s="1"/>
      <c r="XBN189" s="1"/>
      <c r="XBO189" s="1"/>
      <c r="XBP189" s="1"/>
      <c r="XBQ189" s="1"/>
      <c r="XBR189" s="1"/>
      <c r="XBS189" s="1"/>
      <c r="XBT189" s="1"/>
      <c r="XBU189" s="1"/>
      <c r="XBV189" s="1"/>
      <c r="XBW189" s="1"/>
      <c r="XBX189" s="1"/>
      <c r="XBY189" s="1"/>
      <c r="XBZ189" s="1"/>
      <c r="XCA189" s="1"/>
      <c r="XCB189" s="1"/>
      <c r="XCC189" s="1"/>
      <c r="XCD189" s="1"/>
      <c r="XCE189" s="1"/>
      <c r="XCF189" s="1"/>
      <c r="XCG189" s="1"/>
      <c r="XCH189" s="1"/>
      <c r="XCI189" s="1"/>
      <c r="XCJ189" s="1"/>
      <c r="XCK189" s="1"/>
      <c r="XCL189" s="1"/>
      <c r="XCM189" s="1"/>
      <c r="XCN189" s="1"/>
      <c r="XCO189" s="1"/>
      <c r="XCP189" s="1"/>
      <c r="XCQ189" s="1"/>
      <c r="XCR189" s="1"/>
      <c r="XCS189" s="1"/>
      <c r="XCT189" s="1"/>
      <c r="XCU189" s="1"/>
      <c r="XCV189" s="1"/>
      <c r="XCW189" s="1"/>
      <c r="XCX189" s="1"/>
      <c r="XCY189" s="1"/>
      <c r="XCZ189" s="1"/>
      <c r="XDA189" s="1"/>
      <c r="XDB189" s="1"/>
      <c r="XDC189" s="1"/>
      <c r="XDD189" s="1"/>
      <c r="XDE189" s="1"/>
      <c r="XDF189" s="1"/>
      <c r="XDG189" s="1"/>
      <c r="XDH189" s="1"/>
      <c r="XDI189" s="1"/>
      <c r="XDJ189" s="1"/>
      <c r="XDK189" s="1"/>
      <c r="XDL189" s="1"/>
      <c r="XDM189" s="1"/>
      <c r="XDN189" s="1"/>
      <c r="XDO189" s="1"/>
      <c r="XDP189" s="1"/>
      <c r="XDQ189" s="1"/>
      <c r="XDR189" s="1"/>
      <c r="XDS189" s="1"/>
      <c r="XDT189" s="1"/>
      <c r="XDU189" s="1"/>
      <c r="XDV189" s="1"/>
      <c r="XDW189" s="1"/>
      <c r="XDX189" s="1"/>
      <c r="XDY189" s="1"/>
      <c r="XDZ189" s="1"/>
      <c r="XEA189" s="1"/>
      <c r="XEB189" s="1"/>
      <c r="XEC189" s="1"/>
      <c r="XED189" s="1"/>
      <c r="XEE189" s="1"/>
      <c r="XEF189" s="1"/>
      <c r="XEG189" s="1"/>
      <c r="XEH189" s="1"/>
      <c r="XEI189" s="1"/>
      <c r="XEJ189" s="1"/>
      <c r="XEK189" s="1"/>
      <c r="XEL189" s="1"/>
      <c r="XEM189" s="1"/>
      <c r="XEN189" s="1"/>
      <c r="XEO189" s="1"/>
      <c r="XEP189" s="1"/>
      <c r="XEQ189" s="1"/>
      <c r="XER189" s="1"/>
      <c r="XES189" s="1"/>
      <c r="XET189" s="1"/>
      <c r="XEU189" s="1"/>
      <c r="XEV189" s="1"/>
      <c r="XEW189" s="1"/>
      <c r="XEX189" s="1"/>
      <c r="XEY189" s="1"/>
      <c r="XEZ189" s="1"/>
      <c r="XFA189" s="1"/>
      <c r="XFB189" s="1"/>
      <c r="XFC189" s="1"/>
    </row>
    <row r="190" spans="1:150 16226:16383" s="3" customFormat="1" ht="20.25" customHeight="1" x14ac:dyDescent="0.35">
      <c r="A190" s="93">
        <v>3</v>
      </c>
      <c r="B190" s="93"/>
      <c r="C190" s="49" t="s">
        <v>339</v>
      </c>
      <c r="D190" s="49" t="s">
        <v>334</v>
      </c>
      <c r="E190" s="70">
        <f>(84.09)*(10.764)</f>
        <v>905.14476000000002</v>
      </c>
      <c r="F190" s="70">
        <f>(1.22*(2.4+3.35))*(10.764)</f>
        <v>75.50945999999999</v>
      </c>
      <c r="G190" s="6">
        <v>0</v>
      </c>
      <c r="H190" s="6">
        <f t="shared" si="32"/>
        <v>980.65422000000001</v>
      </c>
      <c r="I190" s="1" t="s">
        <v>375</v>
      </c>
      <c r="J190" s="1"/>
      <c r="K190" s="1"/>
      <c r="L190" s="1"/>
      <c r="M190" s="1"/>
      <c r="N190" s="1"/>
      <c r="O190" s="1"/>
      <c r="P190" s="1"/>
      <c r="Q190" s="1"/>
      <c r="R190" s="1"/>
      <c r="S190" s="1"/>
      <c r="T190" s="22" t="str">
        <f t="shared" ca="1" si="33"/>
        <v>8111303 to 4103</v>
      </c>
      <c r="U190" s="22">
        <f t="shared" ref="U190:V190" ca="1" si="34">U189+1</f>
        <v>8111303</v>
      </c>
      <c r="V190" s="22">
        <f t="shared" ca="1" si="34"/>
        <v>4103</v>
      </c>
      <c r="W190" s="1"/>
      <c r="X190" s="1"/>
      <c r="Y190" s="1"/>
      <c r="Z190" s="1"/>
      <c r="AA190" s="1"/>
      <c r="AB190" s="1"/>
      <c r="AC190" s="1"/>
      <c r="AD190" s="1"/>
      <c r="AE190" s="1"/>
      <c r="AF190" s="1"/>
      <c r="AG190" s="1"/>
      <c r="AH190" s="1"/>
      <c r="AI190" s="1"/>
      <c r="AJ190" s="1"/>
      <c r="AK190" s="1"/>
      <c r="AL190" s="1"/>
      <c r="AM190" s="1"/>
      <c r="AN190" s="1"/>
      <c r="AO190" s="1"/>
      <c r="AP190" s="1"/>
      <c r="AQ190" s="1"/>
      <c r="AR190" s="1"/>
      <c r="AS190" s="1"/>
      <c r="AT190" s="1"/>
      <c r="AU190" s="1"/>
      <c r="AV190" s="1"/>
      <c r="AW190" s="1"/>
      <c r="AX190" s="1"/>
      <c r="AY190" s="1"/>
      <c r="AZ190" s="1"/>
      <c r="BA190" s="1"/>
      <c r="BB190" s="1"/>
      <c r="BC190" s="1"/>
      <c r="BD190" s="1"/>
      <c r="BE190" s="1"/>
      <c r="BF190" s="1"/>
      <c r="BG190" s="1"/>
      <c r="BH190" s="1"/>
      <c r="BI190" s="1"/>
      <c r="BJ190" s="1"/>
      <c r="BK190" s="1"/>
      <c r="BL190" s="1"/>
      <c r="BM190" s="1"/>
      <c r="BN190" s="1"/>
      <c r="BO190" s="1"/>
      <c r="BP190" s="1"/>
      <c r="BQ190" s="1"/>
      <c r="BR190" s="1"/>
      <c r="BS190" s="1"/>
      <c r="BT190" s="1"/>
      <c r="BU190" s="1"/>
      <c r="BV190" s="1"/>
      <c r="BW190" s="1"/>
      <c r="BX190" s="1"/>
      <c r="BY190" s="1"/>
      <c r="BZ190" s="1"/>
      <c r="CA190" s="1"/>
      <c r="CB190" s="1"/>
      <c r="CC190" s="1"/>
      <c r="CD190" s="1"/>
      <c r="CE190" s="1"/>
      <c r="CF190" s="1"/>
      <c r="CG190" s="1"/>
      <c r="CH190" s="1"/>
      <c r="CI190" s="1"/>
      <c r="CJ190" s="1"/>
      <c r="CK190" s="1"/>
      <c r="CL190" s="1"/>
      <c r="CM190" s="1"/>
      <c r="CN190" s="1"/>
      <c r="CO190" s="1"/>
      <c r="CP190" s="1"/>
      <c r="CQ190" s="1"/>
      <c r="CR190" s="1"/>
      <c r="CS190" s="1"/>
      <c r="CT190" s="1"/>
      <c r="CU190" s="1"/>
      <c r="CV190" s="1"/>
      <c r="CW190" s="1"/>
      <c r="CX190" s="1"/>
      <c r="CY190" s="1"/>
      <c r="CZ190" s="1"/>
      <c r="DA190" s="1"/>
      <c r="DB190" s="1"/>
      <c r="DC190" s="1"/>
      <c r="DD190" s="1"/>
      <c r="DE190" s="1"/>
      <c r="DF190" s="1"/>
      <c r="DG190" s="1"/>
      <c r="DH190" s="1"/>
      <c r="DI190" s="1"/>
      <c r="DJ190" s="1"/>
      <c r="DK190" s="1"/>
      <c r="DL190" s="1"/>
      <c r="DM190" s="1"/>
      <c r="DN190" s="1"/>
      <c r="DO190" s="1"/>
      <c r="DP190" s="1"/>
      <c r="DQ190" s="1"/>
      <c r="DR190" s="1"/>
      <c r="DS190" s="1"/>
      <c r="DT190" s="1"/>
      <c r="DU190" s="1"/>
      <c r="DV190" s="1"/>
      <c r="DW190" s="1"/>
      <c r="DX190" s="1"/>
      <c r="DY190" s="1"/>
      <c r="DZ190" s="1"/>
      <c r="EA190" s="1"/>
      <c r="EB190" s="1"/>
      <c r="EC190" s="1"/>
      <c r="ED190" s="1"/>
      <c r="EE190" s="1"/>
      <c r="EF190" s="1"/>
      <c r="EG190" s="1"/>
      <c r="EH190" s="1"/>
      <c r="EI190" s="1"/>
      <c r="EJ190" s="1"/>
      <c r="EK190" s="1"/>
      <c r="EL190" s="1"/>
      <c r="EM190" s="1"/>
      <c r="EN190" s="1"/>
      <c r="EO190" s="1"/>
      <c r="EP190" s="1"/>
      <c r="EQ190" s="1"/>
      <c r="ER190" s="1"/>
      <c r="ES190" s="1"/>
      <c r="ET190" s="1"/>
      <c r="WZB190" s="1"/>
      <c r="WZC190" s="1"/>
      <c r="WZD190" s="1"/>
      <c r="WZE190" s="1"/>
      <c r="WZF190" s="1"/>
      <c r="WZG190" s="1"/>
      <c r="WZH190" s="1"/>
      <c r="WZI190" s="1"/>
      <c r="WZJ190" s="1"/>
      <c r="WZK190" s="1"/>
      <c r="WZL190" s="1"/>
      <c r="WZM190" s="1"/>
      <c r="WZN190" s="1"/>
      <c r="WZO190" s="1"/>
      <c r="WZP190" s="1"/>
      <c r="WZQ190" s="1"/>
      <c r="WZR190" s="1"/>
      <c r="WZS190" s="1"/>
      <c r="WZT190" s="1"/>
      <c r="WZU190" s="1"/>
      <c r="WZV190" s="1"/>
      <c r="WZW190" s="1"/>
      <c r="WZX190" s="1"/>
      <c r="WZY190" s="1"/>
      <c r="WZZ190" s="1"/>
      <c r="XAA190" s="1"/>
      <c r="XAB190" s="1"/>
      <c r="XAC190" s="1"/>
      <c r="XAD190" s="1"/>
      <c r="XAE190" s="1"/>
      <c r="XAF190" s="1"/>
      <c r="XAG190" s="1"/>
      <c r="XAH190" s="1"/>
      <c r="XAI190" s="1"/>
      <c r="XAJ190" s="1"/>
      <c r="XAK190" s="1"/>
      <c r="XAL190" s="1"/>
      <c r="XAM190" s="1"/>
      <c r="XAN190" s="1"/>
      <c r="XAO190" s="1"/>
      <c r="XAP190" s="1"/>
      <c r="XAQ190" s="1"/>
      <c r="XAR190" s="1"/>
      <c r="XAS190" s="1"/>
      <c r="XAT190" s="1"/>
      <c r="XAU190" s="1"/>
      <c r="XAV190" s="1"/>
      <c r="XAW190" s="1"/>
      <c r="XAX190" s="1"/>
      <c r="XAY190" s="1"/>
      <c r="XAZ190" s="1"/>
      <c r="XBA190" s="1"/>
      <c r="XBB190" s="1"/>
      <c r="XBC190" s="1"/>
      <c r="XBD190" s="1"/>
      <c r="XBE190" s="1"/>
      <c r="XBF190" s="1"/>
      <c r="XBG190" s="1"/>
      <c r="XBH190" s="1"/>
      <c r="XBI190" s="1"/>
      <c r="XBJ190" s="1"/>
      <c r="XBK190" s="1"/>
      <c r="XBL190" s="1"/>
      <c r="XBM190" s="1"/>
      <c r="XBN190" s="1"/>
      <c r="XBO190" s="1"/>
      <c r="XBP190" s="1"/>
      <c r="XBQ190" s="1"/>
      <c r="XBR190" s="1"/>
      <c r="XBS190" s="1"/>
      <c r="XBT190" s="1"/>
      <c r="XBU190" s="1"/>
      <c r="XBV190" s="1"/>
      <c r="XBW190" s="1"/>
      <c r="XBX190" s="1"/>
      <c r="XBY190" s="1"/>
      <c r="XBZ190" s="1"/>
      <c r="XCA190" s="1"/>
      <c r="XCB190" s="1"/>
      <c r="XCC190" s="1"/>
      <c r="XCD190" s="1"/>
      <c r="XCE190" s="1"/>
      <c r="XCF190" s="1"/>
      <c r="XCG190" s="1"/>
      <c r="XCH190" s="1"/>
      <c r="XCI190" s="1"/>
      <c r="XCJ190" s="1"/>
      <c r="XCK190" s="1"/>
      <c r="XCL190" s="1"/>
      <c r="XCM190" s="1"/>
      <c r="XCN190" s="1"/>
      <c r="XCO190" s="1"/>
      <c r="XCP190" s="1"/>
      <c r="XCQ190" s="1"/>
      <c r="XCR190" s="1"/>
      <c r="XCS190" s="1"/>
      <c r="XCT190" s="1"/>
      <c r="XCU190" s="1"/>
      <c r="XCV190" s="1"/>
      <c r="XCW190" s="1"/>
      <c r="XCX190" s="1"/>
      <c r="XCY190" s="1"/>
      <c r="XCZ190" s="1"/>
      <c r="XDA190" s="1"/>
      <c r="XDB190" s="1"/>
      <c r="XDC190" s="1"/>
      <c r="XDD190" s="1"/>
      <c r="XDE190" s="1"/>
      <c r="XDF190" s="1"/>
      <c r="XDG190" s="1"/>
      <c r="XDH190" s="1"/>
      <c r="XDI190" s="1"/>
      <c r="XDJ190" s="1"/>
      <c r="XDK190" s="1"/>
      <c r="XDL190" s="1"/>
      <c r="XDM190" s="1"/>
      <c r="XDN190" s="1"/>
      <c r="XDO190" s="1"/>
      <c r="XDP190" s="1"/>
      <c r="XDQ190" s="1"/>
      <c r="XDR190" s="1"/>
      <c r="XDS190" s="1"/>
      <c r="XDT190" s="1"/>
      <c r="XDU190" s="1"/>
      <c r="XDV190" s="1"/>
      <c r="XDW190" s="1"/>
      <c r="XDX190" s="1"/>
      <c r="XDY190" s="1"/>
      <c r="XDZ190" s="1"/>
      <c r="XEA190" s="1"/>
      <c r="XEB190" s="1"/>
      <c r="XEC190" s="1"/>
      <c r="XED190" s="1"/>
      <c r="XEE190" s="1"/>
      <c r="XEF190" s="1"/>
      <c r="XEG190" s="1"/>
      <c r="XEH190" s="1"/>
      <c r="XEI190" s="1"/>
      <c r="XEJ190" s="1"/>
      <c r="XEK190" s="1"/>
      <c r="XEL190" s="1"/>
      <c r="XEM190" s="1"/>
      <c r="XEN190" s="1"/>
      <c r="XEO190" s="1"/>
      <c r="XEP190" s="1"/>
      <c r="XEQ190" s="1"/>
      <c r="XER190" s="1"/>
      <c r="XES190" s="1"/>
      <c r="XET190" s="1"/>
      <c r="XEU190" s="1"/>
      <c r="XEV190" s="1"/>
      <c r="XEW190" s="1"/>
      <c r="XEX190" s="1"/>
      <c r="XEY190" s="1"/>
      <c r="XEZ190" s="1"/>
      <c r="XFA190" s="1"/>
      <c r="XFB190" s="1"/>
      <c r="XFC190" s="1"/>
    </row>
    <row r="191" spans="1:150 16226:16383" s="3" customFormat="1" ht="20.25" customHeight="1" x14ac:dyDescent="0.35">
      <c r="A191" s="93">
        <v>4</v>
      </c>
      <c r="B191" s="93"/>
      <c r="C191" s="49" t="s">
        <v>339</v>
      </c>
      <c r="D191" s="49" t="s">
        <v>335</v>
      </c>
      <c r="E191" s="70">
        <f>(74.52)*(10.764)</f>
        <v>802.1332799999999</v>
      </c>
      <c r="F191" s="70">
        <f>(1.22*(2.45+2.93))*(10.764)</f>
        <v>70.650590400000013</v>
      </c>
      <c r="G191" s="6">
        <v>0</v>
      </c>
      <c r="H191" s="6">
        <f t="shared" si="32"/>
        <v>872.78387039999996</v>
      </c>
      <c r="I191" s="1" t="s">
        <v>375</v>
      </c>
      <c r="J191" s="1"/>
      <c r="K191" s="1"/>
      <c r="L191" s="1"/>
      <c r="M191" s="1"/>
      <c r="N191" s="1"/>
      <c r="O191" s="1"/>
      <c r="P191" s="1"/>
      <c r="Q191" s="1"/>
      <c r="R191" s="1"/>
      <c r="S191" s="1"/>
      <c r="T191" s="22" t="str">
        <f t="shared" ca="1" si="33"/>
        <v>8111304 to 4104</v>
      </c>
      <c r="U191" s="22">
        <f t="shared" ref="U191:V191" ca="1" si="35">U190+1</f>
        <v>8111304</v>
      </c>
      <c r="V191" s="22">
        <f t="shared" ca="1" si="35"/>
        <v>4104</v>
      </c>
      <c r="W191" s="1"/>
      <c r="X191" s="1"/>
      <c r="Y191" s="1"/>
      <c r="Z191" s="1"/>
      <c r="AA191" s="1"/>
      <c r="AB191" s="1"/>
      <c r="AC191" s="1"/>
      <c r="AD191" s="1"/>
      <c r="AE191" s="1"/>
      <c r="AF191" s="1"/>
      <c r="AG191" s="1"/>
      <c r="AH191" s="1"/>
      <c r="AI191" s="1"/>
      <c r="AJ191" s="1"/>
      <c r="AK191" s="1"/>
      <c r="AL191" s="1"/>
      <c r="AM191" s="1"/>
      <c r="AN191" s="1"/>
      <c r="AO191" s="1"/>
      <c r="AP191" s="1"/>
      <c r="AQ191" s="1"/>
      <c r="AR191" s="1"/>
      <c r="AS191" s="1"/>
      <c r="AT191" s="1"/>
      <c r="AU191" s="1"/>
      <c r="AV191" s="1"/>
      <c r="AW191" s="1"/>
      <c r="AX191" s="1"/>
      <c r="AY191" s="1"/>
      <c r="AZ191" s="1"/>
      <c r="BA191" s="1"/>
      <c r="BB191" s="1"/>
      <c r="BC191" s="1"/>
      <c r="BD191" s="1"/>
      <c r="BE191" s="1"/>
      <c r="BF191" s="1"/>
      <c r="BG191" s="1"/>
      <c r="BH191" s="1"/>
      <c r="BI191" s="1"/>
      <c r="BJ191" s="1"/>
      <c r="BK191" s="1"/>
      <c r="BL191" s="1"/>
      <c r="BM191" s="1"/>
      <c r="BN191" s="1"/>
      <c r="BO191" s="1"/>
      <c r="BP191" s="1"/>
      <c r="BQ191" s="1"/>
      <c r="BR191" s="1"/>
      <c r="BS191" s="1"/>
      <c r="BT191" s="1"/>
      <c r="BU191" s="1"/>
      <c r="BV191" s="1"/>
      <c r="BW191" s="1"/>
      <c r="BX191" s="1"/>
      <c r="BY191" s="1"/>
      <c r="BZ191" s="1"/>
      <c r="CA191" s="1"/>
      <c r="CB191" s="1"/>
      <c r="CC191" s="1"/>
      <c r="CD191" s="1"/>
      <c r="CE191" s="1"/>
      <c r="CF191" s="1"/>
      <c r="CG191" s="1"/>
      <c r="CH191" s="1"/>
      <c r="CI191" s="1"/>
      <c r="CJ191" s="1"/>
      <c r="CK191" s="1"/>
      <c r="CL191" s="1"/>
      <c r="CM191" s="1"/>
      <c r="CN191" s="1"/>
      <c r="CO191" s="1"/>
      <c r="CP191" s="1"/>
      <c r="CQ191" s="1"/>
      <c r="CR191" s="1"/>
      <c r="CS191" s="1"/>
      <c r="CT191" s="1"/>
      <c r="CU191" s="1"/>
      <c r="CV191" s="1"/>
      <c r="CW191" s="1"/>
      <c r="CX191" s="1"/>
      <c r="CY191" s="1"/>
      <c r="CZ191" s="1"/>
      <c r="DA191" s="1"/>
      <c r="DB191" s="1"/>
      <c r="DC191" s="1"/>
      <c r="DD191" s="1"/>
      <c r="DE191" s="1"/>
      <c r="DF191" s="1"/>
      <c r="DG191" s="1"/>
      <c r="DH191" s="1"/>
      <c r="DI191" s="1"/>
      <c r="DJ191" s="1"/>
      <c r="DK191" s="1"/>
      <c r="DL191" s="1"/>
      <c r="DM191" s="1"/>
      <c r="DN191" s="1"/>
      <c r="DO191" s="1"/>
      <c r="DP191" s="1"/>
      <c r="DQ191" s="1"/>
      <c r="DR191" s="1"/>
      <c r="DS191" s="1"/>
      <c r="DT191" s="1"/>
      <c r="DU191" s="1"/>
      <c r="DV191" s="1"/>
      <c r="DW191" s="1"/>
      <c r="DX191" s="1"/>
      <c r="DY191" s="1"/>
      <c r="DZ191" s="1"/>
      <c r="EA191" s="1"/>
      <c r="EB191" s="1"/>
      <c r="EC191" s="1"/>
      <c r="ED191" s="1"/>
      <c r="EE191" s="1"/>
      <c r="EF191" s="1"/>
      <c r="EG191" s="1"/>
      <c r="EH191" s="1"/>
      <c r="EI191" s="1"/>
      <c r="EJ191" s="1"/>
      <c r="EK191" s="1"/>
      <c r="EL191" s="1"/>
      <c r="EM191" s="1"/>
      <c r="EN191" s="1"/>
      <c r="EO191" s="1"/>
      <c r="EP191" s="1"/>
      <c r="EQ191" s="1"/>
      <c r="ER191" s="1"/>
      <c r="ES191" s="1"/>
      <c r="ET191" s="1"/>
      <c r="WZB191" s="1"/>
      <c r="WZC191" s="1"/>
      <c r="WZD191" s="1"/>
      <c r="WZE191" s="1"/>
      <c r="WZF191" s="1"/>
      <c r="WZG191" s="1"/>
      <c r="WZH191" s="1"/>
      <c r="WZI191" s="1"/>
      <c r="WZJ191" s="1"/>
      <c r="WZK191" s="1"/>
      <c r="WZL191" s="1"/>
      <c r="WZM191" s="1"/>
      <c r="WZN191" s="1"/>
      <c r="WZO191" s="1"/>
      <c r="WZP191" s="1"/>
      <c r="WZQ191" s="1"/>
      <c r="WZR191" s="1"/>
      <c r="WZS191" s="1"/>
      <c r="WZT191" s="1"/>
      <c r="WZU191" s="1"/>
      <c r="WZV191" s="1"/>
      <c r="WZW191" s="1"/>
      <c r="WZX191" s="1"/>
      <c r="WZY191" s="1"/>
      <c r="WZZ191" s="1"/>
      <c r="XAA191" s="1"/>
      <c r="XAB191" s="1"/>
      <c r="XAC191" s="1"/>
      <c r="XAD191" s="1"/>
      <c r="XAE191" s="1"/>
      <c r="XAF191" s="1"/>
      <c r="XAG191" s="1"/>
      <c r="XAH191" s="1"/>
      <c r="XAI191" s="1"/>
      <c r="XAJ191" s="1"/>
      <c r="XAK191" s="1"/>
      <c r="XAL191" s="1"/>
      <c r="XAM191" s="1"/>
      <c r="XAN191" s="1"/>
      <c r="XAO191" s="1"/>
      <c r="XAP191" s="1"/>
      <c r="XAQ191" s="1"/>
      <c r="XAR191" s="1"/>
      <c r="XAS191" s="1"/>
      <c r="XAT191" s="1"/>
      <c r="XAU191" s="1"/>
      <c r="XAV191" s="1"/>
      <c r="XAW191" s="1"/>
      <c r="XAX191" s="1"/>
      <c r="XAY191" s="1"/>
      <c r="XAZ191" s="1"/>
      <c r="XBA191" s="1"/>
      <c r="XBB191" s="1"/>
      <c r="XBC191" s="1"/>
      <c r="XBD191" s="1"/>
      <c r="XBE191" s="1"/>
      <c r="XBF191" s="1"/>
      <c r="XBG191" s="1"/>
      <c r="XBH191" s="1"/>
      <c r="XBI191" s="1"/>
      <c r="XBJ191" s="1"/>
      <c r="XBK191" s="1"/>
      <c r="XBL191" s="1"/>
      <c r="XBM191" s="1"/>
      <c r="XBN191" s="1"/>
      <c r="XBO191" s="1"/>
      <c r="XBP191" s="1"/>
      <c r="XBQ191" s="1"/>
      <c r="XBR191" s="1"/>
      <c r="XBS191" s="1"/>
      <c r="XBT191" s="1"/>
      <c r="XBU191" s="1"/>
      <c r="XBV191" s="1"/>
      <c r="XBW191" s="1"/>
      <c r="XBX191" s="1"/>
      <c r="XBY191" s="1"/>
      <c r="XBZ191" s="1"/>
      <c r="XCA191" s="1"/>
      <c r="XCB191" s="1"/>
      <c r="XCC191" s="1"/>
      <c r="XCD191" s="1"/>
      <c r="XCE191" s="1"/>
      <c r="XCF191" s="1"/>
      <c r="XCG191" s="1"/>
      <c r="XCH191" s="1"/>
      <c r="XCI191" s="1"/>
      <c r="XCJ191" s="1"/>
      <c r="XCK191" s="1"/>
      <c r="XCL191" s="1"/>
      <c r="XCM191" s="1"/>
      <c r="XCN191" s="1"/>
      <c r="XCO191" s="1"/>
      <c r="XCP191" s="1"/>
      <c r="XCQ191" s="1"/>
      <c r="XCR191" s="1"/>
      <c r="XCS191" s="1"/>
      <c r="XCT191" s="1"/>
      <c r="XCU191" s="1"/>
      <c r="XCV191" s="1"/>
      <c r="XCW191" s="1"/>
      <c r="XCX191" s="1"/>
      <c r="XCY191" s="1"/>
      <c r="XCZ191" s="1"/>
      <c r="XDA191" s="1"/>
      <c r="XDB191" s="1"/>
      <c r="XDC191" s="1"/>
      <c r="XDD191" s="1"/>
      <c r="XDE191" s="1"/>
      <c r="XDF191" s="1"/>
      <c r="XDG191" s="1"/>
      <c r="XDH191" s="1"/>
      <c r="XDI191" s="1"/>
      <c r="XDJ191" s="1"/>
      <c r="XDK191" s="1"/>
      <c r="XDL191" s="1"/>
      <c r="XDM191" s="1"/>
      <c r="XDN191" s="1"/>
      <c r="XDO191" s="1"/>
      <c r="XDP191" s="1"/>
      <c r="XDQ191" s="1"/>
      <c r="XDR191" s="1"/>
      <c r="XDS191" s="1"/>
      <c r="XDT191" s="1"/>
      <c r="XDU191" s="1"/>
      <c r="XDV191" s="1"/>
      <c r="XDW191" s="1"/>
      <c r="XDX191" s="1"/>
      <c r="XDY191" s="1"/>
      <c r="XDZ191" s="1"/>
      <c r="XEA191" s="1"/>
      <c r="XEB191" s="1"/>
      <c r="XEC191" s="1"/>
      <c r="XED191" s="1"/>
      <c r="XEE191" s="1"/>
      <c r="XEF191" s="1"/>
      <c r="XEG191" s="1"/>
      <c r="XEH191" s="1"/>
      <c r="XEI191" s="1"/>
      <c r="XEJ191" s="1"/>
      <c r="XEK191" s="1"/>
      <c r="XEL191" s="1"/>
      <c r="XEM191" s="1"/>
      <c r="XEN191" s="1"/>
      <c r="XEO191" s="1"/>
      <c r="XEP191" s="1"/>
      <c r="XEQ191" s="1"/>
      <c r="XER191" s="1"/>
      <c r="XES191" s="1"/>
      <c r="XET191" s="1"/>
      <c r="XEU191" s="1"/>
      <c r="XEV191" s="1"/>
      <c r="XEW191" s="1"/>
      <c r="XEX191" s="1"/>
      <c r="XEY191" s="1"/>
      <c r="XEZ191" s="1"/>
      <c r="XFA191" s="1"/>
      <c r="XFB191" s="1"/>
      <c r="XFC191" s="1"/>
    </row>
    <row r="192" spans="1:150 16226:16383" s="3" customFormat="1" ht="20.25" customHeight="1" x14ac:dyDescent="0.35">
      <c r="A192" s="93">
        <v>5</v>
      </c>
      <c r="B192" s="93"/>
      <c r="C192" s="49" t="s">
        <v>339</v>
      </c>
      <c r="D192" s="49" t="s">
        <v>334</v>
      </c>
      <c r="E192" s="70">
        <f>(84.42)*(10.764)</f>
        <v>908.69687999999996</v>
      </c>
      <c r="F192" s="70">
        <f>(1.22*(2.4+3.35))*(10.764)</f>
        <v>75.50945999999999</v>
      </c>
      <c r="G192" s="6">
        <v>0</v>
      </c>
      <c r="H192" s="6">
        <f t="shared" si="32"/>
        <v>984.20633999999995</v>
      </c>
      <c r="I192" s="1" t="s">
        <v>375</v>
      </c>
      <c r="J192" s="1"/>
      <c r="K192" s="1"/>
      <c r="L192" s="1"/>
      <c r="M192" s="1"/>
      <c r="N192" s="1"/>
      <c r="O192" s="1"/>
      <c r="P192" s="1"/>
      <c r="Q192" s="1"/>
      <c r="R192" s="1"/>
      <c r="S192" s="1"/>
      <c r="T192" s="22" t="str">
        <f t="shared" ca="1" si="33"/>
        <v>8111305 to 4105</v>
      </c>
      <c r="U192" s="22">
        <f t="shared" ref="U192:V192" ca="1" si="36">U191+1</f>
        <v>8111305</v>
      </c>
      <c r="V192" s="22">
        <f t="shared" ca="1" si="36"/>
        <v>4105</v>
      </c>
      <c r="W192" s="1"/>
      <c r="X192" s="1"/>
      <c r="Y192" s="1"/>
      <c r="Z192" s="1"/>
      <c r="AA192" s="1"/>
      <c r="AB192" s="1"/>
      <c r="AC192" s="1"/>
      <c r="AD192" s="1"/>
      <c r="AE192" s="1"/>
      <c r="AF192" s="1"/>
      <c r="AG192" s="1"/>
      <c r="AH192" s="1"/>
      <c r="AI192" s="1"/>
      <c r="AJ192" s="1"/>
      <c r="AK192" s="1"/>
      <c r="AL192" s="1"/>
      <c r="AM192" s="1"/>
      <c r="AN192" s="1"/>
      <c r="AO192" s="1"/>
      <c r="AP192" s="1"/>
      <c r="AQ192" s="1"/>
      <c r="AR192" s="1"/>
      <c r="AS192" s="1"/>
      <c r="AT192" s="1"/>
      <c r="AU192" s="1"/>
      <c r="AV192" s="1"/>
      <c r="AW192" s="1"/>
      <c r="AX192" s="1"/>
      <c r="AY192" s="1"/>
      <c r="AZ192" s="1"/>
      <c r="BA192" s="1"/>
      <c r="BB192" s="1"/>
      <c r="BC192" s="1"/>
      <c r="BD192" s="1"/>
      <c r="BE192" s="1"/>
      <c r="BF192" s="1"/>
      <c r="BG192" s="1"/>
      <c r="BH192" s="1"/>
      <c r="BI192" s="1"/>
      <c r="BJ192" s="1"/>
      <c r="BK192" s="1"/>
      <c r="BL192" s="1"/>
      <c r="BM192" s="1"/>
      <c r="BN192" s="1"/>
      <c r="BO192" s="1"/>
      <c r="BP192" s="1"/>
      <c r="BQ192" s="1"/>
      <c r="BR192" s="1"/>
      <c r="BS192" s="1"/>
      <c r="BT192" s="1"/>
      <c r="BU192" s="1"/>
      <c r="BV192" s="1"/>
      <c r="BW192" s="1"/>
      <c r="BX192" s="1"/>
      <c r="BY192" s="1"/>
      <c r="BZ192" s="1"/>
      <c r="CA192" s="1"/>
      <c r="CB192" s="1"/>
      <c r="CC192" s="1"/>
      <c r="CD192" s="1"/>
      <c r="CE192" s="1"/>
      <c r="CF192" s="1"/>
      <c r="CG192" s="1"/>
      <c r="CH192" s="1"/>
      <c r="CI192" s="1"/>
      <c r="CJ192" s="1"/>
      <c r="CK192" s="1"/>
      <c r="CL192" s="1"/>
      <c r="CM192" s="1"/>
      <c r="CN192" s="1"/>
      <c r="CO192" s="1"/>
      <c r="CP192" s="1"/>
      <c r="CQ192" s="1"/>
      <c r="CR192" s="1"/>
      <c r="CS192" s="1"/>
      <c r="CT192" s="1"/>
      <c r="CU192" s="1"/>
      <c r="CV192" s="1"/>
      <c r="CW192" s="1"/>
      <c r="CX192" s="1"/>
      <c r="CY192" s="1"/>
      <c r="CZ192" s="1"/>
      <c r="DA192" s="1"/>
      <c r="DB192" s="1"/>
      <c r="DC192" s="1"/>
      <c r="DD192" s="1"/>
      <c r="DE192" s="1"/>
      <c r="DF192" s="1"/>
      <c r="DG192" s="1"/>
      <c r="DH192" s="1"/>
      <c r="DI192" s="1"/>
      <c r="DJ192" s="1"/>
      <c r="DK192" s="1"/>
      <c r="DL192" s="1"/>
      <c r="DM192" s="1"/>
      <c r="DN192" s="1"/>
      <c r="DO192" s="1"/>
      <c r="DP192" s="1"/>
      <c r="DQ192" s="1"/>
      <c r="DR192" s="1"/>
      <c r="DS192" s="1"/>
      <c r="DT192" s="1"/>
      <c r="DU192" s="1"/>
      <c r="DV192" s="1"/>
      <c r="DW192" s="1"/>
      <c r="DX192" s="1"/>
      <c r="DY192" s="1"/>
      <c r="DZ192" s="1"/>
      <c r="EA192" s="1"/>
      <c r="EB192" s="1"/>
      <c r="EC192" s="1"/>
      <c r="ED192" s="1"/>
      <c r="EE192" s="1"/>
      <c r="EF192" s="1"/>
      <c r="EG192" s="1"/>
      <c r="EH192" s="1"/>
      <c r="EI192" s="1"/>
      <c r="EJ192" s="1"/>
      <c r="EK192" s="1"/>
      <c r="EL192" s="1"/>
      <c r="EM192" s="1"/>
      <c r="EN192" s="1"/>
      <c r="EO192" s="1"/>
      <c r="EP192" s="1"/>
      <c r="EQ192" s="1"/>
      <c r="ER192" s="1"/>
      <c r="ES192" s="1"/>
      <c r="ET192" s="1"/>
      <c r="WZB192" s="1"/>
      <c r="WZC192" s="1"/>
      <c r="WZD192" s="1"/>
      <c r="WZE192" s="1"/>
      <c r="WZF192" s="1"/>
      <c r="WZG192" s="1"/>
      <c r="WZH192" s="1"/>
      <c r="WZI192" s="1"/>
      <c r="WZJ192" s="1"/>
      <c r="WZK192" s="1"/>
      <c r="WZL192" s="1"/>
      <c r="WZM192" s="1"/>
      <c r="WZN192" s="1"/>
      <c r="WZO192" s="1"/>
      <c r="WZP192" s="1"/>
      <c r="WZQ192" s="1"/>
      <c r="WZR192" s="1"/>
      <c r="WZS192" s="1"/>
      <c r="WZT192" s="1"/>
      <c r="WZU192" s="1"/>
      <c r="WZV192" s="1"/>
      <c r="WZW192" s="1"/>
      <c r="WZX192" s="1"/>
      <c r="WZY192" s="1"/>
      <c r="WZZ192" s="1"/>
      <c r="XAA192" s="1"/>
      <c r="XAB192" s="1"/>
      <c r="XAC192" s="1"/>
      <c r="XAD192" s="1"/>
      <c r="XAE192" s="1"/>
      <c r="XAF192" s="1"/>
      <c r="XAG192" s="1"/>
      <c r="XAH192" s="1"/>
      <c r="XAI192" s="1"/>
      <c r="XAJ192" s="1"/>
      <c r="XAK192" s="1"/>
      <c r="XAL192" s="1"/>
      <c r="XAM192" s="1"/>
      <c r="XAN192" s="1"/>
      <c r="XAO192" s="1"/>
      <c r="XAP192" s="1"/>
      <c r="XAQ192" s="1"/>
      <c r="XAR192" s="1"/>
      <c r="XAS192" s="1"/>
      <c r="XAT192" s="1"/>
      <c r="XAU192" s="1"/>
      <c r="XAV192" s="1"/>
      <c r="XAW192" s="1"/>
      <c r="XAX192" s="1"/>
      <c r="XAY192" s="1"/>
      <c r="XAZ192" s="1"/>
      <c r="XBA192" s="1"/>
      <c r="XBB192" s="1"/>
      <c r="XBC192" s="1"/>
      <c r="XBD192" s="1"/>
      <c r="XBE192" s="1"/>
      <c r="XBF192" s="1"/>
      <c r="XBG192" s="1"/>
      <c r="XBH192" s="1"/>
      <c r="XBI192" s="1"/>
      <c r="XBJ192" s="1"/>
      <c r="XBK192" s="1"/>
      <c r="XBL192" s="1"/>
      <c r="XBM192" s="1"/>
      <c r="XBN192" s="1"/>
      <c r="XBO192" s="1"/>
      <c r="XBP192" s="1"/>
      <c r="XBQ192" s="1"/>
      <c r="XBR192" s="1"/>
      <c r="XBS192" s="1"/>
      <c r="XBT192" s="1"/>
      <c r="XBU192" s="1"/>
      <c r="XBV192" s="1"/>
      <c r="XBW192" s="1"/>
      <c r="XBX192" s="1"/>
      <c r="XBY192" s="1"/>
      <c r="XBZ192" s="1"/>
      <c r="XCA192" s="1"/>
      <c r="XCB192" s="1"/>
      <c r="XCC192" s="1"/>
      <c r="XCD192" s="1"/>
      <c r="XCE192" s="1"/>
      <c r="XCF192" s="1"/>
      <c r="XCG192" s="1"/>
      <c r="XCH192" s="1"/>
      <c r="XCI192" s="1"/>
      <c r="XCJ192" s="1"/>
      <c r="XCK192" s="1"/>
      <c r="XCL192" s="1"/>
      <c r="XCM192" s="1"/>
      <c r="XCN192" s="1"/>
      <c r="XCO192" s="1"/>
      <c r="XCP192" s="1"/>
      <c r="XCQ192" s="1"/>
      <c r="XCR192" s="1"/>
      <c r="XCS192" s="1"/>
      <c r="XCT192" s="1"/>
      <c r="XCU192" s="1"/>
      <c r="XCV192" s="1"/>
      <c r="XCW192" s="1"/>
      <c r="XCX192" s="1"/>
      <c r="XCY192" s="1"/>
      <c r="XCZ192" s="1"/>
      <c r="XDA192" s="1"/>
      <c r="XDB192" s="1"/>
      <c r="XDC192" s="1"/>
      <c r="XDD192" s="1"/>
      <c r="XDE192" s="1"/>
      <c r="XDF192" s="1"/>
      <c r="XDG192" s="1"/>
      <c r="XDH192" s="1"/>
      <c r="XDI192" s="1"/>
      <c r="XDJ192" s="1"/>
      <c r="XDK192" s="1"/>
      <c r="XDL192" s="1"/>
      <c r="XDM192" s="1"/>
      <c r="XDN192" s="1"/>
      <c r="XDO192" s="1"/>
      <c r="XDP192" s="1"/>
      <c r="XDQ192" s="1"/>
      <c r="XDR192" s="1"/>
      <c r="XDS192" s="1"/>
      <c r="XDT192" s="1"/>
      <c r="XDU192" s="1"/>
      <c r="XDV192" s="1"/>
      <c r="XDW192" s="1"/>
      <c r="XDX192" s="1"/>
      <c r="XDY192" s="1"/>
      <c r="XDZ192" s="1"/>
      <c r="XEA192" s="1"/>
      <c r="XEB192" s="1"/>
      <c r="XEC192" s="1"/>
      <c r="XED192" s="1"/>
      <c r="XEE192" s="1"/>
      <c r="XEF192" s="1"/>
      <c r="XEG192" s="1"/>
      <c r="XEH192" s="1"/>
      <c r="XEI192" s="1"/>
      <c r="XEJ192" s="1"/>
      <c r="XEK192" s="1"/>
      <c r="XEL192" s="1"/>
      <c r="XEM192" s="1"/>
      <c r="XEN192" s="1"/>
      <c r="XEO192" s="1"/>
      <c r="XEP192" s="1"/>
      <c r="XEQ192" s="1"/>
      <c r="XER192" s="1"/>
      <c r="XES192" s="1"/>
      <c r="XET192" s="1"/>
      <c r="XEU192" s="1"/>
      <c r="XEV192" s="1"/>
      <c r="XEW192" s="1"/>
      <c r="XEX192" s="1"/>
      <c r="XEY192" s="1"/>
      <c r="XEZ192" s="1"/>
      <c r="XFA192" s="1"/>
      <c r="XFB192" s="1"/>
      <c r="XFC192" s="1"/>
    </row>
    <row r="193" spans="1:150 16226:16383" s="3" customFormat="1" ht="20.25" customHeight="1" x14ac:dyDescent="0.35">
      <c r="A193" s="93">
        <v>6</v>
      </c>
      <c r="B193" s="93"/>
      <c r="C193" s="49" t="s">
        <v>339</v>
      </c>
      <c r="D193" s="49" t="s">
        <v>335</v>
      </c>
      <c r="E193" s="70">
        <f>(74.52)*(10.764)</f>
        <v>802.1332799999999</v>
      </c>
      <c r="F193" s="70">
        <f>(1.22*(2.93+2.45))*(10.764)</f>
        <v>70.650590400000013</v>
      </c>
      <c r="G193" s="6">
        <v>0</v>
      </c>
      <c r="H193" s="6">
        <f t="shared" si="32"/>
        <v>872.78387039999996</v>
      </c>
      <c r="I193" s="1" t="s">
        <v>375</v>
      </c>
      <c r="J193" s="1"/>
      <c r="K193" s="1"/>
      <c r="L193" s="1"/>
      <c r="M193" s="1"/>
      <c r="N193" s="1"/>
      <c r="O193" s="1"/>
      <c r="P193" s="1"/>
      <c r="Q193" s="1"/>
      <c r="R193" s="1"/>
      <c r="S193" s="1"/>
      <c r="T193" s="22" t="str">
        <f t="shared" ca="1" si="33"/>
        <v>8111306 to 4106</v>
      </c>
      <c r="U193" s="22">
        <f t="shared" ref="U193:V193" ca="1" si="37">U192+1</f>
        <v>8111306</v>
      </c>
      <c r="V193" s="22">
        <f t="shared" ca="1" si="37"/>
        <v>4106</v>
      </c>
      <c r="W193" s="1"/>
      <c r="X193" s="1"/>
      <c r="Y193" s="1"/>
      <c r="Z193" s="1"/>
      <c r="AA193" s="1"/>
      <c r="AB193" s="1"/>
      <c r="AC193" s="1"/>
      <c r="AD193" s="1"/>
      <c r="AE193" s="1"/>
      <c r="AF193" s="1"/>
      <c r="AG193" s="1"/>
      <c r="AH193" s="1"/>
      <c r="AI193" s="1"/>
      <c r="AJ193" s="1"/>
      <c r="AK193" s="1"/>
      <c r="AL193" s="1"/>
      <c r="AM193" s="1"/>
      <c r="AN193" s="1"/>
      <c r="AO193" s="1"/>
      <c r="AP193" s="1"/>
      <c r="AQ193" s="1"/>
      <c r="AR193" s="1"/>
      <c r="AS193" s="1"/>
      <c r="AT193" s="1"/>
      <c r="AU193" s="1"/>
      <c r="AV193" s="1"/>
      <c r="AW193" s="1"/>
      <c r="AX193" s="1"/>
      <c r="AY193" s="1"/>
      <c r="AZ193" s="1"/>
      <c r="BA193" s="1"/>
      <c r="BB193" s="1"/>
      <c r="BC193" s="1"/>
      <c r="BD193" s="1"/>
      <c r="BE193" s="1"/>
      <c r="BF193" s="1"/>
      <c r="BG193" s="1"/>
      <c r="BH193" s="1"/>
      <c r="BI193" s="1"/>
      <c r="BJ193" s="1"/>
      <c r="BK193" s="1"/>
      <c r="BL193" s="1"/>
      <c r="BM193" s="1"/>
      <c r="BN193" s="1"/>
      <c r="BO193" s="1"/>
      <c r="BP193" s="1"/>
      <c r="BQ193" s="1"/>
      <c r="BR193" s="1"/>
      <c r="BS193" s="1"/>
      <c r="BT193" s="1"/>
      <c r="BU193" s="1"/>
      <c r="BV193" s="1"/>
      <c r="BW193" s="1"/>
      <c r="BX193" s="1"/>
      <c r="BY193" s="1"/>
      <c r="BZ193" s="1"/>
      <c r="CA193" s="1"/>
      <c r="CB193" s="1"/>
      <c r="CC193" s="1"/>
      <c r="CD193" s="1"/>
      <c r="CE193" s="1"/>
      <c r="CF193" s="1"/>
      <c r="CG193" s="1"/>
      <c r="CH193" s="1"/>
      <c r="CI193" s="1"/>
      <c r="CJ193" s="1"/>
      <c r="CK193" s="1"/>
      <c r="CL193" s="1"/>
      <c r="CM193" s="1"/>
      <c r="CN193" s="1"/>
      <c r="CO193" s="1"/>
      <c r="CP193" s="1"/>
      <c r="CQ193" s="1"/>
      <c r="CR193" s="1"/>
      <c r="CS193" s="1"/>
      <c r="CT193" s="1"/>
      <c r="CU193" s="1"/>
      <c r="CV193" s="1"/>
      <c r="CW193" s="1"/>
      <c r="CX193" s="1"/>
      <c r="CY193" s="1"/>
      <c r="CZ193" s="1"/>
      <c r="DA193" s="1"/>
      <c r="DB193" s="1"/>
      <c r="DC193" s="1"/>
      <c r="DD193" s="1"/>
      <c r="DE193" s="1"/>
      <c r="DF193" s="1"/>
      <c r="DG193" s="1"/>
      <c r="DH193" s="1"/>
      <c r="DI193" s="1"/>
      <c r="DJ193" s="1"/>
      <c r="DK193" s="1"/>
      <c r="DL193" s="1"/>
      <c r="DM193" s="1"/>
      <c r="DN193" s="1"/>
      <c r="DO193" s="1"/>
      <c r="DP193" s="1"/>
      <c r="DQ193" s="1"/>
      <c r="DR193" s="1"/>
      <c r="DS193" s="1"/>
      <c r="DT193" s="1"/>
      <c r="DU193" s="1"/>
      <c r="DV193" s="1"/>
      <c r="DW193" s="1"/>
      <c r="DX193" s="1"/>
      <c r="DY193" s="1"/>
      <c r="DZ193" s="1"/>
      <c r="EA193" s="1"/>
      <c r="EB193" s="1"/>
      <c r="EC193" s="1"/>
      <c r="ED193" s="1"/>
      <c r="EE193" s="1"/>
      <c r="EF193" s="1"/>
      <c r="EG193" s="1"/>
      <c r="EH193" s="1"/>
      <c r="EI193" s="1"/>
      <c r="EJ193" s="1"/>
      <c r="EK193" s="1"/>
      <c r="EL193" s="1"/>
      <c r="EM193" s="1"/>
      <c r="EN193" s="1"/>
      <c r="EO193" s="1"/>
      <c r="EP193" s="1"/>
      <c r="EQ193" s="1"/>
      <c r="ER193" s="1"/>
      <c r="ES193" s="1"/>
      <c r="ET193" s="1"/>
      <c r="WZB193" s="1"/>
      <c r="WZC193" s="1"/>
      <c r="WZD193" s="1"/>
      <c r="WZE193" s="1"/>
      <c r="WZF193" s="1"/>
      <c r="WZG193" s="1"/>
      <c r="WZH193" s="1"/>
      <c r="WZI193" s="1"/>
      <c r="WZJ193" s="1"/>
      <c r="WZK193" s="1"/>
      <c r="WZL193" s="1"/>
      <c r="WZM193" s="1"/>
      <c r="WZN193" s="1"/>
      <c r="WZO193" s="1"/>
      <c r="WZP193" s="1"/>
      <c r="WZQ193" s="1"/>
      <c r="WZR193" s="1"/>
      <c r="WZS193" s="1"/>
      <c r="WZT193" s="1"/>
      <c r="WZU193" s="1"/>
      <c r="WZV193" s="1"/>
      <c r="WZW193" s="1"/>
      <c r="WZX193" s="1"/>
      <c r="WZY193" s="1"/>
      <c r="WZZ193" s="1"/>
      <c r="XAA193" s="1"/>
      <c r="XAB193" s="1"/>
      <c r="XAC193" s="1"/>
      <c r="XAD193" s="1"/>
      <c r="XAE193" s="1"/>
      <c r="XAF193" s="1"/>
      <c r="XAG193" s="1"/>
      <c r="XAH193" s="1"/>
      <c r="XAI193" s="1"/>
      <c r="XAJ193" s="1"/>
      <c r="XAK193" s="1"/>
      <c r="XAL193" s="1"/>
      <c r="XAM193" s="1"/>
      <c r="XAN193" s="1"/>
      <c r="XAO193" s="1"/>
      <c r="XAP193" s="1"/>
      <c r="XAQ193" s="1"/>
      <c r="XAR193" s="1"/>
      <c r="XAS193" s="1"/>
      <c r="XAT193" s="1"/>
      <c r="XAU193" s="1"/>
      <c r="XAV193" s="1"/>
      <c r="XAW193" s="1"/>
      <c r="XAX193" s="1"/>
      <c r="XAY193" s="1"/>
      <c r="XAZ193" s="1"/>
      <c r="XBA193" s="1"/>
      <c r="XBB193" s="1"/>
      <c r="XBC193" s="1"/>
      <c r="XBD193" s="1"/>
      <c r="XBE193" s="1"/>
      <c r="XBF193" s="1"/>
      <c r="XBG193" s="1"/>
      <c r="XBH193" s="1"/>
      <c r="XBI193" s="1"/>
      <c r="XBJ193" s="1"/>
      <c r="XBK193" s="1"/>
      <c r="XBL193" s="1"/>
      <c r="XBM193" s="1"/>
      <c r="XBN193" s="1"/>
      <c r="XBO193" s="1"/>
      <c r="XBP193" s="1"/>
      <c r="XBQ193" s="1"/>
      <c r="XBR193" s="1"/>
      <c r="XBS193" s="1"/>
      <c r="XBT193" s="1"/>
      <c r="XBU193" s="1"/>
      <c r="XBV193" s="1"/>
      <c r="XBW193" s="1"/>
      <c r="XBX193" s="1"/>
      <c r="XBY193" s="1"/>
      <c r="XBZ193" s="1"/>
      <c r="XCA193" s="1"/>
      <c r="XCB193" s="1"/>
      <c r="XCC193" s="1"/>
      <c r="XCD193" s="1"/>
      <c r="XCE193" s="1"/>
      <c r="XCF193" s="1"/>
      <c r="XCG193" s="1"/>
      <c r="XCH193" s="1"/>
      <c r="XCI193" s="1"/>
      <c r="XCJ193" s="1"/>
      <c r="XCK193" s="1"/>
      <c r="XCL193" s="1"/>
      <c r="XCM193" s="1"/>
      <c r="XCN193" s="1"/>
      <c r="XCO193" s="1"/>
      <c r="XCP193" s="1"/>
      <c r="XCQ193" s="1"/>
      <c r="XCR193" s="1"/>
      <c r="XCS193" s="1"/>
      <c r="XCT193" s="1"/>
      <c r="XCU193" s="1"/>
      <c r="XCV193" s="1"/>
      <c r="XCW193" s="1"/>
      <c r="XCX193" s="1"/>
      <c r="XCY193" s="1"/>
      <c r="XCZ193" s="1"/>
      <c r="XDA193" s="1"/>
      <c r="XDB193" s="1"/>
      <c r="XDC193" s="1"/>
      <c r="XDD193" s="1"/>
      <c r="XDE193" s="1"/>
      <c r="XDF193" s="1"/>
      <c r="XDG193" s="1"/>
      <c r="XDH193" s="1"/>
      <c r="XDI193" s="1"/>
      <c r="XDJ193" s="1"/>
      <c r="XDK193" s="1"/>
      <c r="XDL193" s="1"/>
      <c r="XDM193" s="1"/>
      <c r="XDN193" s="1"/>
      <c r="XDO193" s="1"/>
      <c r="XDP193" s="1"/>
      <c r="XDQ193" s="1"/>
      <c r="XDR193" s="1"/>
      <c r="XDS193" s="1"/>
      <c r="XDT193" s="1"/>
      <c r="XDU193" s="1"/>
      <c r="XDV193" s="1"/>
      <c r="XDW193" s="1"/>
      <c r="XDX193" s="1"/>
      <c r="XDY193" s="1"/>
      <c r="XDZ193" s="1"/>
      <c r="XEA193" s="1"/>
      <c r="XEB193" s="1"/>
      <c r="XEC193" s="1"/>
      <c r="XED193" s="1"/>
      <c r="XEE193" s="1"/>
      <c r="XEF193" s="1"/>
      <c r="XEG193" s="1"/>
      <c r="XEH193" s="1"/>
      <c r="XEI193" s="1"/>
      <c r="XEJ193" s="1"/>
      <c r="XEK193" s="1"/>
      <c r="XEL193" s="1"/>
      <c r="XEM193" s="1"/>
      <c r="XEN193" s="1"/>
      <c r="XEO193" s="1"/>
      <c r="XEP193" s="1"/>
      <c r="XEQ193" s="1"/>
      <c r="XER193" s="1"/>
      <c r="XES193" s="1"/>
      <c r="XET193" s="1"/>
      <c r="XEU193" s="1"/>
      <c r="XEV193" s="1"/>
      <c r="XEW193" s="1"/>
      <c r="XEX193" s="1"/>
      <c r="XEY193" s="1"/>
      <c r="XEZ193" s="1"/>
      <c r="XFA193" s="1"/>
      <c r="XFB193" s="1"/>
      <c r="XFC193" s="1"/>
    </row>
    <row r="194" spans="1:150 16226:16383" s="3" customFormat="1" ht="20.25" customHeight="1" x14ac:dyDescent="0.35">
      <c r="A194" s="93">
        <v>7</v>
      </c>
      <c r="B194" s="93"/>
      <c r="C194" s="49" t="s">
        <v>339</v>
      </c>
      <c r="D194" s="49" t="s">
        <v>334</v>
      </c>
      <c r="E194" s="70">
        <f>(84.09)*(10.764)</f>
        <v>905.14476000000002</v>
      </c>
      <c r="F194" s="70">
        <f>(1.22*(2.4+3.35))*(10.764)</f>
        <v>75.50945999999999</v>
      </c>
      <c r="G194" s="6">
        <v>0</v>
      </c>
      <c r="H194" s="6">
        <f t="shared" ref="H194:H195" si="38">E194+F194+(IF(G194&lt;101,G194,IF(G194&lt;201,G194/2,IF(G194&lt;=301,G194/3,G194/4))))</f>
        <v>980.65422000000001</v>
      </c>
      <c r="I194" s="1" t="s">
        <v>375</v>
      </c>
      <c r="J194" s="1"/>
      <c r="K194" s="1"/>
      <c r="L194" s="1"/>
      <c r="M194" s="1"/>
      <c r="N194" s="1"/>
      <c r="O194" s="1"/>
      <c r="P194" s="1"/>
      <c r="Q194" s="1"/>
      <c r="R194" s="1"/>
      <c r="S194" s="1"/>
      <c r="T194" s="22" t="str">
        <f t="shared" ca="1" si="33"/>
        <v>8111307 to 4107</v>
      </c>
      <c r="U194" s="22">
        <f t="shared" ref="U194:V194" ca="1" si="39">U193+1</f>
        <v>8111307</v>
      </c>
      <c r="V194" s="22">
        <f t="shared" ca="1" si="39"/>
        <v>4107</v>
      </c>
      <c r="W194" s="1"/>
      <c r="X194" s="1"/>
      <c r="Y194" s="1"/>
      <c r="Z194" s="1"/>
      <c r="AA194" s="1"/>
      <c r="AB194" s="1"/>
      <c r="AC194" s="1"/>
      <c r="AD194" s="1"/>
      <c r="AE194" s="1"/>
      <c r="AF194" s="1"/>
      <c r="AG194" s="1"/>
      <c r="AH194" s="1"/>
      <c r="AI194" s="1"/>
      <c r="AJ194" s="1"/>
      <c r="AK194" s="1"/>
      <c r="AL194" s="1"/>
      <c r="AM194" s="1"/>
      <c r="AN194" s="1"/>
      <c r="AO194" s="1"/>
      <c r="AP194" s="1"/>
      <c r="AQ194" s="1"/>
      <c r="AR194" s="1"/>
      <c r="AS194" s="1"/>
      <c r="AT194" s="1"/>
      <c r="AU194" s="1"/>
      <c r="AV194" s="1"/>
      <c r="AW194" s="1"/>
      <c r="AX194" s="1"/>
      <c r="AY194" s="1"/>
      <c r="AZ194" s="1"/>
      <c r="BA194" s="1"/>
      <c r="BB194" s="1"/>
      <c r="BC194" s="1"/>
      <c r="BD194" s="1"/>
      <c r="BE194" s="1"/>
      <c r="BF194" s="1"/>
      <c r="BG194" s="1"/>
      <c r="BH194" s="1"/>
      <c r="BI194" s="1"/>
      <c r="BJ194" s="1"/>
      <c r="BK194" s="1"/>
      <c r="BL194" s="1"/>
      <c r="BM194" s="1"/>
      <c r="BN194" s="1"/>
      <c r="BO194" s="1"/>
      <c r="BP194" s="1"/>
      <c r="BQ194" s="1"/>
      <c r="BR194" s="1"/>
      <c r="BS194" s="1"/>
      <c r="BT194" s="1"/>
      <c r="BU194" s="1"/>
      <c r="BV194" s="1"/>
      <c r="BW194" s="1"/>
      <c r="BX194" s="1"/>
      <c r="BY194" s="1"/>
      <c r="BZ194" s="1"/>
      <c r="CA194" s="1"/>
      <c r="CB194" s="1"/>
      <c r="CC194" s="1"/>
      <c r="CD194" s="1"/>
      <c r="CE194" s="1"/>
      <c r="CF194" s="1"/>
      <c r="CG194" s="1"/>
      <c r="CH194" s="1"/>
      <c r="CI194" s="1"/>
      <c r="CJ194" s="1"/>
      <c r="CK194" s="1"/>
      <c r="CL194" s="1"/>
      <c r="CM194" s="1"/>
      <c r="CN194" s="1"/>
      <c r="CO194" s="1"/>
      <c r="CP194" s="1"/>
      <c r="CQ194" s="1"/>
      <c r="CR194" s="1"/>
      <c r="CS194" s="1"/>
      <c r="CT194" s="1"/>
      <c r="CU194" s="1"/>
      <c r="CV194" s="1"/>
      <c r="CW194" s="1"/>
      <c r="CX194" s="1"/>
      <c r="CY194" s="1"/>
      <c r="CZ194" s="1"/>
      <c r="DA194" s="1"/>
      <c r="DB194" s="1"/>
      <c r="DC194" s="1"/>
      <c r="DD194" s="1"/>
      <c r="DE194" s="1"/>
      <c r="DF194" s="1"/>
      <c r="DG194" s="1"/>
      <c r="DH194" s="1"/>
      <c r="DI194" s="1"/>
      <c r="DJ194" s="1"/>
      <c r="DK194" s="1"/>
      <c r="DL194" s="1"/>
      <c r="DM194" s="1"/>
      <c r="DN194" s="1"/>
      <c r="DO194" s="1"/>
      <c r="DP194" s="1"/>
      <c r="DQ194" s="1"/>
      <c r="DR194" s="1"/>
      <c r="DS194" s="1"/>
      <c r="DT194" s="1"/>
      <c r="DU194" s="1"/>
      <c r="DV194" s="1"/>
      <c r="DW194" s="1"/>
      <c r="DX194" s="1"/>
      <c r="DY194" s="1"/>
      <c r="DZ194" s="1"/>
      <c r="EA194" s="1"/>
      <c r="EB194" s="1"/>
      <c r="EC194" s="1"/>
      <c r="ED194" s="1"/>
      <c r="EE194" s="1"/>
      <c r="EF194" s="1"/>
      <c r="EG194" s="1"/>
      <c r="EH194" s="1"/>
      <c r="EI194" s="1"/>
      <c r="EJ194" s="1"/>
      <c r="EK194" s="1"/>
      <c r="EL194" s="1"/>
      <c r="EM194" s="1"/>
      <c r="EN194" s="1"/>
      <c r="EO194" s="1"/>
      <c r="EP194" s="1"/>
      <c r="EQ194" s="1"/>
      <c r="ER194" s="1"/>
      <c r="ES194" s="1"/>
      <c r="ET194" s="1"/>
      <c r="WZB194" s="1"/>
      <c r="WZC194" s="1"/>
      <c r="WZD194" s="1"/>
      <c r="WZE194" s="1"/>
      <c r="WZF194" s="1"/>
      <c r="WZG194" s="1"/>
      <c r="WZH194" s="1"/>
      <c r="WZI194" s="1"/>
      <c r="WZJ194" s="1"/>
      <c r="WZK194" s="1"/>
      <c r="WZL194" s="1"/>
      <c r="WZM194" s="1"/>
      <c r="WZN194" s="1"/>
      <c r="WZO194" s="1"/>
      <c r="WZP194" s="1"/>
      <c r="WZQ194" s="1"/>
      <c r="WZR194" s="1"/>
      <c r="WZS194" s="1"/>
      <c r="WZT194" s="1"/>
      <c r="WZU194" s="1"/>
      <c r="WZV194" s="1"/>
      <c r="WZW194" s="1"/>
      <c r="WZX194" s="1"/>
      <c r="WZY194" s="1"/>
      <c r="WZZ194" s="1"/>
      <c r="XAA194" s="1"/>
      <c r="XAB194" s="1"/>
      <c r="XAC194" s="1"/>
      <c r="XAD194" s="1"/>
      <c r="XAE194" s="1"/>
      <c r="XAF194" s="1"/>
      <c r="XAG194" s="1"/>
      <c r="XAH194" s="1"/>
      <c r="XAI194" s="1"/>
      <c r="XAJ194" s="1"/>
      <c r="XAK194" s="1"/>
      <c r="XAL194" s="1"/>
      <c r="XAM194" s="1"/>
      <c r="XAN194" s="1"/>
      <c r="XAO194" s="1"/>
      <c r="XAP194" s="1"/>
      <c r="XAQ194" s="1"/>
      <c r="XAR194" s="1"/>
      <c r="XAS194" s="1"/>
      <c r="XAT194" s="1"/>
      <c r="XAU194" s="1"/>
      <c r="XAV194" s="1"/>
      <c r="XAW194" s="1"/>
      <c r="XAX194" s="1"/>
      <c r="XAY194" s="1"/>
      <c r="XAZ194" s="1"/>
      <c r="XBA194" s="1"/>
      <c r="XBB194" s="1"/>
      <c r="XBC194" s="1"/>
      <c r="XBD194" s="1"/>
      <c r="XBE194" s="1"/>
      <c r="XBF194" s="1"/>
      <c r="XBG194" s="1"/>
      <c r="XBH194" s="1"/>
      <c r="XBI194" s="1"/>
      <c r="XBJ194" s="1"/>
      <c r="XBK194" s="1"/>
      <c r="XBL194" s="1"/>
      <c r="XBM194" s="1"/>
      <c r="XBN194" s="1"/>
      <c r="XBO194" s="1"/>
      <c r="XBP194" s="1"/>
      <c r="XBQ194" s="1"/>
      <c r="XBR194" s="1"/>
      <c r="XBS194" s="1"/>
      <c r="XBT194" s="1"/>
      <c r="XBU194" s="1"/>
      <c r="XBV194" s="1"/>
      <c r="XBW194" s="1"/>
      <c r="XBX194" s="1"/>
      <c r="XBY194" s="1"/>
      <c r="XBZ194" s="1"/>
      <c r="XCA194" s="1"/>
      <c r="XCB194" s="1"/>
      <c r="XCC194" s="1"/>
      <c r="XCD194" s="1"/>
      <c r="XCE194" s="1"/>
      <c r="XCF194" s="1"/>
      <c r="XCG194" s="1"/>
      <c r="XCH194" s="1"/>
      <c r="XCI194" s="1"/>
      <c r="XCJ194" s="1"/>
      <c r="XCK194" s="1"/>
      <c r="XCL194" s="1"/>
      <c r="XCM194" s="1"/>
      <c r="XCN194" s="1"/>
      <c r="XCO194" s="1"/>
      <c r="XCP194" s="1"/>
      <c r="XCQ194" s="1"/>
      <c r="XCR194" s="1"/>
      <c r="XCS194" s="1"/>
      <c r="XCT194" s="1"/>
      <c r="XCU194" s="1"/>
      <c r="XCV194" s="1"/>
      <c r="XCW194" s="1"/>
      <c r="XCX194" s="1"/>
      <c r="XCY194" s="1"/>
      <c r="XCZ194" s="1"/>
      <c r="XDA194" s="1"/>
      <c r="XDB194" s="1"/>
      <c r="XDC194" s="1"/>
      <c r="XDD194" s="1"/>
      <c r="XDE194" s="1"/>
      <c r="XDF194" s="1"/>
      <c r="XDG194" s="1"/>
      <c r="XDH194" s="1"/>
      <c r="XDI194" s="1"/>
      <c r="XDJ194" s="1"/>
      <c r="XDK194" s="1"/>
      <c r="XDL194" s="1"/>
      <c r="XDM194" s="1"/>
      <c r="XDN194" s="1"/>
      <c r="XDO194" s="1"/>
      <c r="XDP194" s="1"/>
      <c r="XDQ194" s="1"/>
      <c r="XDR194" s="1"/>
      <c r="XDS194" s="1"/>
      <c r="XDT194" s="1"/>
      <c r="XDU194" s="1"/>
      <c r="XDV194" s="1"/>
      <c r="XDW194" s="1"/>
      <c r="XDX194" s="1"/>
      <c r="XDY194" s="1"/>
      <c r="XDZ194" s="1"/>
      <c r="XEA194" s="1"/>
      <c r="XEB194" s="1"/>
      <c r="XEC194" s="1"/>
      <c r="XED194" s="1"/>
      <c r="XEE194" s="1"/>
      <c r="XEF194" s="1"/>
      <c r="XEG194" s="1"/>
      <c r="XEH194" s="1"/>
      <c r="XEI194" s="1"/>
      <c r="XEJ194" s="1"/>
      <c r="XEK194" s="1"/>
      <c r="XEL194" s="1"/>
      <c r="XEM194" s="1"/>
      <c r="XEN194" s="1"/>
      <c r="XEO194" s="1"/>
      <c r="XEP194" s="1"/>
      <c r="XEQ194" s="1"/>
      <c r="XER194" s="1"/>
      <c r="XES194" s="1"/>
      <c r="XET194" s="1"/>
      <c r="XEU194" s="1"/>
      <c r="XEV194" s="1"/>
      <c r="XEW194" s="1"/>
      <c r="XEX194" s="1"/>
      <c r="XEY194" s="1"/>
      <c r="XEZ194" s="1"/>
      <c r="XFA194" s="1"/>
      <c r="XFB194" s="1"/>
      <c r="XFC194" s="1"/>
    </row>
    <row r="195" spans="1:150 16226:16383" s="3" customFormat="1" ht="20.25" customHeight="1" x14ac:dyDescent="0.35">
      <c r="A195" s="93">
        <v>8</v>
      </c>
      <c r="B195" s="93"/>
      <c r="C195" s="49" t="s">
        <v>339</v>
      </c>
      <c r="D195" s="49" t="s">
        <v>335</v>
      </c>
      <c r="E195" s="70">
        <f>(74.52)*(10.764)</f>
        <v>802.1332799999999</v>
      </c>
      <c r="F195" s="70">
        <f>(1.22*(2.93+2.45))*(10.764)</f>
        <v>70.650590400000013</v>
      </c>
      <c r="G195" s="6">
        <v>0</v>
      </c>
      <c r="H195" s="6">
        <f t="shared" si="38"/>
        <v>872.78387039999996</v>
      </c>
      <c r="I195" s="1" t="s">
        <v>375</v>
      </c>
      <c r="J195" s="1"/>
      <c r="K195" s="1"/>
      <c r="L195" s="1"/>
      <c r="M195" s="1"/>
      <c r="N195" s="1"/>
      <c r="O195" s="1"/>
      <c r="P195" s="1"/>
      <c r="Q195" s="1"/>
      <c r="R195" s="1"/>
      <c r="S195" s="1"/>
      <c r="T195" s="22" t="str">
        <f t="shared" ca="1" si="33"/>
        <v>8111308 to 4108</v>
      </c>
      <c r="U195" s="22">
        <f t="shared" ref="U195:V195" ca="1" si="40">U194+1</f>
        <v>8111308</v>
      </c>
      <c r="V195" s="22">
        <f t="shared" ca="1" si="40"/>
        <v>4108</v>
      </c>
      <c r="W195" s="1"/>
      <c r="X195" s="1"/>
      <c r="Y195" s="1"/>
      <c r="Z195" s="1"/>
      <c r="AA195" s="1"/>
      <c r="AB195" s="1"/>
      <c r="AC195" s="1"/>
      <c r="AD195" s="1"/>
      <c r="AE195" s="1"/>
      <c r="AF195" s="1"/>
      <c r="AG195" s="1"/>
      <c r="AH195" s="1"/>
      <c r="AI195" s="1"/>
      <c r="AJ195" s="1"/>
      <c r="AK195" s="1"/>
      <c r="AL195" s="1"/>
      <c r="AM195" s="1"/>
      <c r="AN195" s="1"/>
      <c r="AO195" s="1"/>
      <c r="AP195" s="1"/>
      <c r="AQ195" s="1"/>
      <c r="AR195" s="1"/>
      <c r="AS195" s="1"/>
      <c r="AT195" s="1"/>
      <c r="AU195" s="1"/>
      <c r="AV195" s="1"/>
      <c r="AW195" s="1"/>
      <c r="AX195" s="1"/>
      <c r="AY195" s="1"/>
      <c r="AZ195" s="1"/>
      <c r="BA195" s="1"/>
      <c r="BB195" s="1"/>
      <c r="BC195" s="1"/>
      <c r="BD195" s="1"/>
      <c r="BE195" s="1"/>
      <c r="BF195" s="1"/>
      <c r="BG195" s="1"/>
      <c r="BH195" s="1"/>
      <c r="BI195" s="1"/>
      <c r="BJ195" s="1"/>
      <c r="BK195" s="1"/>
      <c r="BL195" s="1"/>
      <c r="BM195" s="1"/>
      <c r="BN195" s="1"/>
      <c r="BO195" s="1"/>
      <c r="BP195" s="1"/>
      <c r="BQ195" s="1"/>
      <c r="BR195" s="1"/>
      <c r="BS195" s="1"/>
      <c r="BT195" s="1"/>
      <c r="BU195" s="1"/>
      <c r="BV195" s="1"/>
      <c r="BW195" s="1"/>
      <c r="BX195" s="1"/>
      <c r="BY195" s="1"/>
      <c r="BZ195" s="1"/>
      <c r="CA195" s="1"/>
      <c r="CB195" s="1"/>
      <c r="CC195" s="1"/>
      <c r="CD195" s="1"/>
      <c r="CE195" s="1"/>
      <c r="CF195" s="1"/>
      <c r="CG195" s="1"/>
      <c r="CH195" s="1"/>
      <c r="CI195" s="1"/>
      <c r="CJ195" s="1"/>
      <c r="CK195" s="1"/>
      <c r="CL195" s="1"/>
      <c r="CM195" s="1"/>
      <c r="CN195" s="1"/>
      <c r="CO195" s="1"/>
      <c r="CP195" s="1"/>
      <c r="CQ195" s="1"/>
      <c r="CR195" s="1"/>
      <c r="CS195" s="1"/>
      <c r="CT195" s="1"/>
      <c r="CU195" s="1"/>
      <c r="CV195" s="1"/>
      <c r="CW195" s="1"/>
      <c r="CX195" s="1"/>
      <c r="CY195" s="1"/>
      <c r="CZ195" s="1"/>
      <c r="DA195" s="1"/>
      <c r="DB195" s="1"/>
      <c r="DC195" s="1"/>
      <c r="DD195" s="1"/>
      <c r="DE195" s="1"/>
      <c r="DF195" s="1"/>
      <c r="DG195" s="1"/>
      <c r="DH195" s="1"/>
      <c r="DI195" s="1"/>
      <c r="DJ195" s="1"/>
      <c r="DK195" s="1"/>
      <c r="DL195" s="1"/>
      <c r="DM195" s="1"/>
      <c r="DN195" s="1"/>
      <c r="DO195" s="1"/>
      <c r="DP195" s="1"/>
      <c r="DQ195" s="1"/>
      <c r="DR195" s="1"/>
      <c r="DS195" s="1"/>
      <c r="DT195" s="1"/>
      <c r="DU195" s="1"/>
      <c r="DV195" s="1"/>
      <c r="DW195" s="1"/>
      <c r="DX195" s="1"/>
      <c r="DY195" s="1"/>
      <c r="DZ195" s="1"/>
      <c r="EA195" s="1"/>
      <c r="EB195" s="1"/>
      <c r="EC195" s="1"/>
      <c r="ED195" s="1"/>
      <c r="EE195" s="1"/>
      <c r="EF195" s="1"/>
      <c r="EG195" s="1"/>
      <c r="EH195" s="1"/>
      <c r="EI195" s="1"/>
      <c r="EJ195" s="1"/>
      <c r="EK195" s="1"/>
      <c r="EL195" s="1"/>
      <c r="EM195" s="1"/>
      <c r="EN195" s="1"/>
      <c r="EO195" s="1"/>
      <c r="EP195" s="1"/>
      <c r="EQ195" s="1"/>
      <c r="ER195" s="1"/>
      <c r="ES195" s="1"/>
      <c r="ET195" s="1"/>
      <c r="WZB195" s="1"/>
      <c r="WZC195" s="1"/>
      <c r="WZD195" s="1"/>
      <c r="WZE195" s="1"/>
      <c r="WZF195" s="1"/>
      <c r="WZG195" s="1"/>
      <c r="WZH195" s="1"/>
      <c r="WZI195" s="1"/>
      <c r="WZJ195" s="1"/>
      <c r="WZK195" s="1"/>
      <c r="WZL195" s="1"/>
      <c r="WZM195" s="1"/>
      <c r="WZN195" s="1"/>
      <c r="WZO195" s="1"/>
      <c r="WZP195" s="1"/>
      <c r="WZQ195" s="1"/>
      <c r="WZR195" s="1"/>
      <c r="WZS195" s="1"/>
      <c r="WZT195" s="1"/>
      <c r="WZU195" s="1"/>
      <c r="WZV195" s="1"/>
      <c r="WZW195" s="1"/>
      <c r="WZX195" s="1"/>
      <c r="WZY195" s="1"/>
      <c r="WZZ195" s="1"/>
      <c r="XAA195" s="1"/>
      <c r="XAB195" s="1"/>
      <c r="XAC195" s="1"/>
      <c r="XAD195" s="1"/>
      <c r="XAE195" s="1"/>
      <c r="XAF195" s="1"/>
      <c r="XAG195" s="1"/>
      <c r="XAH195" s="1"/>
      <c r="XAI195" s="1"/>
      <c r="XAJ195" s="1"/>
      <c r="XAK195" s="1"/>
      <c r="XAL195" s="1"/>
      <c r="XAM195" s="1"/>
      <c r="XAN195" s="1"/>
      <c r="XAO195" s="1"/>
      <c r="XAP195" s="1"/>
      <c r="XAQ195" s="1"/>
      <c r="XAR195" s="1"/>
      <c r="XAS195" s="1"/>
      <c r="XAT195" s="1"/>
      <c r="XAU195" s="1"/>
      <c r="XAV195" s="1"/>
      <c r="XAW195" s="1"/>
      <c r="XAX195" s="1"/>
      <c r="XAY195" s="1"/>
      <c r="XAZ195" s="1"/>
      <c r="XBA195" s="1"/>
      <c r="XBB195" s="1"/>
      <c r="XBC195" s="1"/>
      <c r="XBD195" s="1"/>
      <c r="XBE195" s="1"/>
      <c r="XBF195" s="1"/>
      <c r="XBG195" s="1"/>
      <c r="XBH195" s="1"/>
      <c r="XBI195" s="1"/>
      <c r="XBJ195" s="1"/>
      <c r="XBK195" s="1"/>
      <c r="XBL195" s="1"/>
      <c r="XBM195" s="1"/>
      <c r="XBN195" s="1"/>
      <c r="XBO195" s="1"/>
      <c r="XBP195" s="1"/>
      <c r="XBQ195" s="1"/>
      <c r="XBR195" s="1"/>
      <c r="XBS195" s="1"/>
      <c r="XBT195" s="1"/>
      <c r="XBU195" s="1"/>
      <c r="XBV195" s="1"/>
      <c r="XBW195" s="1"/>
      <c r="XBX195" s="1"/>
      <c r="XBY195" s="1"/>
      <c r="XBZ195" s="1"/>
      <c r="XCA195" s="1"/>
      <c r="XCB195" s="1"/>
      <c r="XCC195" s="1"/>
      <c r="XCD195" s="1"/>
      <c r="XCE195" s="1"/>
      <c r="XCF195" s="1"/>
      <c r="XCG195" s="1"/>
      <c r="XCH195" s="1"/>
      <c r="XCI195" s="1"/>
      <c r="XCJ195" s="1"/>
      <c r="XCK195" s="1"/>
      <c r="XCL195" s="1"/>
      <c r="XCM195" s="1"/>
      <c r="XCN195" s="1"/>
      <c r="XCO195" s="1"/>
      <c r="XCP195" s="1"/>
      <c r="XCQ195" s="1"/>
      <c r="XCR195" s="1"/>
      <c r="XCS195" s="1"/>
      <c r="XCT195" s="1"/>
      <c r="XCU195" s="1"/>
      <c r="XCV195" s="1"/>
      <c r="XCW195" s="1"/>
      <c r="XCX195" s="1"/>
      <c r="XCY195" s="1"/>
      <c r="XCZ195" s="1"/>
      <c r="XDA195" s="1"/>
      <c r="XDB195" s="1"/>
      <c r="XDC195" s="1"/>
      <c r="XDD195" s="1"/>
      <c r="XDE195" s="1"/>
      <c r="XDF195" s="1"/>
      <c r="XDG195" s="1"/>
      <c r="XDH195" s="1"/>
      <c r="XDI195" s="1"/>
      <c r="XDJ195" s="1"/>
      <c r="XDK195" s="1"/>
      <c r="XDL195" s="1"/>
      <c r="XDM195" s="1"/>
      <c r="XDN195" s="1"/>
      <c r="XDO195" s="1"/>
      <c r="XDP195" s="1"/>
      <c r="XDQ195" s="1"/>
      <c r="XDR195" s="1"/>
      <c r="XDS195" s="1"/>
      <c r="XDT195" s="1"/>
      <c r="XDU195" s="1"/>
      <c r="XDV195" s="1"/>
      <c r="XDW195" s="1"/>
      <c r="XDX195" s="1"/>
      <c r="XDY195" s="1"/>
      <c r="XDZ195" s="1"/>
      <c r="XEA195" s="1"/>
      <c r="XEB195" s="1"/>
      <c r="XEC195" s="1"/>
      <c r="XED195" s="1"/>
      <c r="XEE195" s="1"/>
      <c r="XEF195" s="1"/>
      <c r="XEG195" s="1"/>
      <c r="XEH195" s="1"/>
      <c r="XEI195" s="1"/>
      <c r="XEJ195" s="1"/>
      <c r="XEK195" s="1"/>
      <c r="XEL195" s="1"/>
      <c r="XEM195" s="1"/>
      <c r="XEN195" s="1"/>
      <c r="XEO195" s="1"/>
      <c r="XEP195" s="1"/>
      <c r="XEQ195" s="1"/>
      <c r="XER195" s="1"/>
      <c r="XES195" s="1"/>
      <c r="XET195" s="1"/>
      <c r="XEU195" s="1"/>
      <c r="XEV195" s="1"/>
      <c r="XEW195" s="1"/>
      <c r="XEX195" s="1"/>
      <c r="XEY195" s="1"/>
      <c r="XEZ195" s="1"/>
      <c r="XFA195" s="1"/>
      <c r="XFB195" s="1"/>
      <c r="XFC195" s="1"/>
    </row>
    <row r="196" spans="1:150 16226:16383" s="3" customFormat="1" ht="20.5" x14ac:dyDescent="0.35">
      <c r="A196" s="90" t="s">
        <v>317</v>
      </c>
      <c r="B196" s="91"/>
      <c r="C196" s="91"/>
      <c r="D196" s="91"/>
      <c r="E196" s="91"/>
      <c r="F196" s="91"/>
      <c r="G196" s="91"/>
      <c r="H196" s="92"/>
      <c r="I196" s="1">
        <f>10.764</f>
        <v>10.763999999999999</v>
      </c>
      <c r="J196" s="1"/>
      <c r="K196" s="1"/>
      <c r="L196" s="1"/>
      <c r="M196" s="1"/>
      <c r="N196" s="1"/>
      <c r="O196" s="1"/>
      <c r="P196" s="1"/>
      <c r="Q196" s="1"/>
      <c r="R196" s="1"/>
      <c r="S196" s="1"/>
      <c r="T196" s="1"/>
      <c r="U196" s="1"/>
      <c r="V196" s="1"/>
      <c r="W196" s="1"/>
      <c r="X196" s="1"/>
      <c r="Y196" s="1"/>
      <c r="Z196" s="1"/>
      <c r="AA196" s="1"/>
      <c r="AB196" s="1"/>
      <c r="AC196" s="1"/>
      <c r="AD196" s="1"/>
      <c r="AE196" s="1"/>
      <c r="AF196" s="1"/>
      <c r="AG196" s="1"/>
      <c r="AH196" s="1"/>
      <c r="AI196" s="1"/>
      <c r="AJ196" s="1"/>
      <c r="AK196" s="1"/>
      <c r="AL196" s="1"/>
      <c r="AM196" s="1"/>
      <c r="AN196" s="1"/>
      <c r="AO196" s="1"/>
      <c r="AP196" s="1"/>
      <c r="AQ196" s="1"/>
      <c r="AR196" s="1"/>
      <c r="AS196" s="1"/>
      <c r="AT196" s="1"/>
      <c r="AU196" s="1"/>
      <c r="AV196" s="1"/>
      <c r="AW196" s="1"/>
      <c r="AX196" s="1"/>
      <c r="AY196" s="1"/>
      <c r="AZ196" s="1"/>
      <c r="BA196" s="1"/>
      <c r="BB196" s="1"/>
      <c r="BC196" s="1"/>
      <c r="BD196" s="1"/>
      <c r="BE196" s="1"/>
      <c r="BF196" s="1"/>
      <c r="BG196" s="1"/>
      <c r="BH196" s="1"/>
      <c r="BI196" s="1"/>
      <c r="BJ196" s="1"/>
      <c r="BK196" s="1"/>
      <c r="BL196" s="1"/>
      <c r="BM196" s="1"/>
      <c r="BN196" s="1"/>
      <c r="BO196" s="1"/>
      <c r="BP196" s="1"/>
      <c r="BQ196" s="1"/>
      <c r="BR196" s="1"/>
      <c r="BS196" s="1"/>
      <c r="BT196" s="1"/>
      <c r="BU196" s="1"/>
      <c r="BV196" s="1"/>
      <c r="BW196" s="1"/>
      <c r="BX196" s="1"/>
      <c r="BY196" s="1"/>
      <c r="BZ196" s="1"/>
      <c r="CA196" s="1"/>
      <c r="CB196" s="1"/>
      <c r="CC196" s="1"/>
      <c r="CD196" s="1"/>
      <c r="CE196" s="1"/>
      <c r="CF196" s="1"/>
      <c r="CG196" s="1"/>
      <c r="CH196" s="1"/>
      <c r="CI196" s="1"/>
      <c r="CJ196" s="1"/>
      <c r="CK196" s="1"/>
      <c r="CL196" s="1"/>
      <c r="CM196" s="1"/>
      <c r="CN196" s="1"/>
      <c r="CO196" s="1"/>
      <c r="CP196" s="1"/>
      <c r="CQ196" s="1"/>
      <c r="CR196" s="1"/>
      <c r="CS196" s="1"/>
      <c r="CT196" s="1"/>
      <c r="CU196" s="1"/>
      <c r="CV196" s="1"/>
      <c r="CW196" s="1"/>
      <c r="CX196" s="1"/>
      <c r="CY196" s="1"/>
      <c r="CZ196" s="1"/>
      <c r="DA196" s="1"/>
      <c r="DB196" s="1"/>
      <c r="DC196" s="1"/>
      <c r="DD196" s="1"/>
      <c r="DE196" s="1"/>
      <c r="DF196" s="1"/>
      <c r="DG196" s="1"/>
      <c r="DH196" s="1"/>
      <c r="DI196" s="1"/>
      <c r="DJ196" s="1"/>
      <c r="DK196" s="1"/>
      <c r="DL196" s="1"/>
      <c r="DM196" s="1"/>
      <c r="DN196" s="1"/>
      <c r="DO196" s="1"/>
      <c r="DP196" s="1"/>
      <c r="DQ196" s="1"/>
      <c r="DR196" s="1"/>
      <c r="DS196" s="1"/>
      <c r="DT196" s="1"/>
      <c r="DU196" s="1"/>
      <c r="DV196" s="1"/>
      <c r="DW196" s="1"/>
      <c r="DX196" s="1"/>
      <c r="DY196" s="1"/>
      <c r="DZ196" s="1"/>
      <c r="EA196" s="1"/>
      <c r="EB196" s="1"/>
      <c r="EC196" s="1"/>
      <c r="ED196" s="1"/>
      <c r="EE196" s="1"/>
      <c r="EF196" s="1"/>
      <c r="EG196" s="1"/>
      <c r="EH196" s="1"/>
      <c r="EI196" s="1"/>
      <c r="EJ196" s="1"/>
      <c r="EK196" s="1"/>
      <c r="EL196" s="1"/>
      <c r="EM196" s="1"/>
      <c r="EN196" s="1"/>
      <c r="EO196" s="1"/>
      <c r="EP196" s="1"/>
      <c r="EQ196" s="1"/>
      <c r="ER196" s="1"/>
      <c r="ES196" s="1"/>
      <c r="ET196" s="1"/>
      <c r="WZB196" s="1"/>
      <c r="WZC196" s="1"/>
      <c r="WZD196" s="1"/>
      <c r="WZE196" s="1"/>
      <c r="WZF196" s="1"/>
      <c r="WZG196" s="1"/>
      <c r="WZH196" s="1"/>
      <c r="WZI196" s="1"/>
      <c r="WZJ196" s="1"/>
      <c r="WZK196" s="1"/>
      <c r="WZL196" s="1"/>
      <c r="WZM196" s="1"/>
      <c r="WZN196" s="1"/>
      <c r="WZO196" s="1"/>
      <c r="WZP196" s="1"/>
      <c r="WZQ196" s="1"/>
      <c r="WZR196" s="1"/>
      <c r="WZS196" s="1"/>
      <c r="WZT196" s="1"/>
      <c r="WZU196" s="1"/>
      <c r="WZV196" s="1"/>
      <c r="WZW196" s="1"/>
      <c r="WZX196" s="1"/>
      <c r="WZY196" s="1"/>
      <c r="WZZ196" s="1"/>
      <c r="XAA196" s="1"/>
      <c r="XAB196" s="1"/>
      <c r="XAC196" s="1"/>
      <c r="XAD196" s="1"/>
      <c r="XAE196" s="1"/>
      <c r="XAF196" s="1"/>
      <c r="XAG196" s="1"/>
      <c r="XAH196" s="1"/>
      <c r="XAI196" s="1"/>
      <c r="XAJ196" s="1"/>
      <c r="XAK196" s="1"/>
      <c r="XAL196" s="1"/>
      <c r="XAM196" s="1"/>
      <c r="XAN196" s="1"/>
      <c r="XAO196" s="1"/>
      <c r="XAP196" s="1"/>
      <c r="XAQ196" s="1"/>
      <c r="XAR196" s="1"/>
      <c r="XAS196" s="1"/>
      <c r="XAT196" s="1"/>
      <c r="XAU196" s="1"/>
      <c r="XAV196" s="1"/>
      <c r="XAW196" s="1"/>
      <c r="XAX196" s="1"/>
      <c r="XAY196" s="1"/>
      <c r="XAZ196" s="1"/>
      <c r="XBA196" s="1"/>
      <c r="XBB196" s="1"/>
      <c r="XBC196" s="1"/>
      <c r="XBD196" s="1"/>
      <c r="XBE196" s="1"/>
      <c r="XBF196" s="1"/>
      <c r="XBG196" s="1"/>
      <c r="XBH196" s="1"/>
      <c r="XBI196" s="1"/>
      <c r="XBJ196" s="1"/>
      <c r="XBK196" s="1"/>
      <c r="XBL196" s="1"/>
      <c r="XBM196" s="1"/>
      <c r="XBN196" s="1"/>
      <c r="XBO196" s="1"/>
      <c r="XBP196" s="1"/>
      <c r="XBQ196" s="1"/>
      <c r="XBR196" s="1"/>
      <c r="XBS196" s="1"/>
      <c r="XBT196" s="1"/>
      <c r="XBU196" s="1"/>
      <c r="XBV196" s="1"/>
      <c r="XBW196" s="1"/>
      <c r="XBX196" s="1"/>
      <c r="XBY196" s="1"/>
      <c r="XBZ196" s="1"/>
      <c r="XCA196" s="1"/>
      <c r="XCB196" s="1"/>
      <c r="XCC196" s="1"/>
      <c r="XCD196" s="1"/>
      <c r="XCE196" s="1"/>
      <c r="XCF196" s="1"/>
      <c r="XCG196" s="1"/>
      <c r="XCH196" s="1"/>
      <c r="XCI196" s="1"/>
      <c r="XCJ196" s="1"/>
      <c r="XCK196" s="1"/>
      <c r="XCL196" s="1"/>
      <c r="XCM196" s="1"/>
      <c r="XCN196" s="1"/>
      <c r="XCO196" s="1"/>
      <c r="XCP196" s="1"/>
      <c r="XCQ196" s="1"/>
      <c r="XCR196" s="1"/>
      <c r="XCS196" s="1"/>
      <c r="XCT196" s="1"/>
      <c r="XCU196" s="1"/>
      <c r="XCV196" s="1"/>
      <c r="XCW196" s="1"/>
      <c r="XCX196" s="1"/>
      <c r="XCY196" s="1"/>
      <c r="XCZ196" s="1"/>
      <c r="XDA196" s="1"/>
      <c r="XDB196" s="1"/>
      <c r="XDC196" s="1"/>
      <c r="XDD196" s="1"/>
      <c r="XDE196" s="1"/>
      <c r="XDF196" s="1"/>
      <c r="XDG196" s="1"/>
      <c r="XDH196" s="1"/>
      <c r="XDI196" s="1"/>
      <c r="XDJ196" s="1"/>
      <c r="XDK196" s="1"/>
      <c r="XDL196" s="1"/>
      <c r="XDM196" s="1"/>
      <c r="XDN196" s="1"/>
      <c r="XDO196" s="1"/>
      <c r="XDP196" s="1"/>
      <c r="XDQ196" s="1"/>
      <c r="XDR196" s="1"/>
      <c r="XDS196" s="1"/>
      <c r="XDT196" s="1"/>
      <c r="XDU196" s="1"/>
      <c r="XDV196" s="1"/>
      <c r="XDW196" s="1"/>
      <c r="XDX196" s="1"/>
      <c r="XDY196" s="1"/>
      <c r="XDZ196" s="1"/>
      <c r="XEA196" s="1"/>
      <c r="XEB196" s="1"/>
      <c r="XEC196" s="1"/>
      <c r="XED196" s="1"/>
      <c r="XEE196" s="1"/>
      <c r="XEF196" s="1"/>
      <c r="XEG196" s="1"/>
      <c r="XEH196" s="1"/>
      <c r="XEI196" s="1"/>
      <c r="XEJ196" s="1"/>
      <c r="XEK196" s="1"/>
      <c r="XEL196" s="1"/>
      <c r="XEM196" s="1"/>
      <c r="XEN196" s="1"/>
      <c r="XEO196" s="1"/>
      <c r="XEP196" s="1"/>
      <c r="XEQ196" s="1"/>
      <c r="XER196" s="1"/>
      <c r="XES196" s="1"/>
      <c r="XET196" s="1"/>
      <c r="XEU196" s="1"/>
      <c r="XEV196" s="1"/>
      <c r="XEW196" s="1"/>
      <c r="XEX196" s="1"/>
      <c r="XEY196" s="1"/>
      <c r="XEZ196" s="1"/>
      <c r="XFA196" s="1"/>
      <c r="XFB196" s="1"/>
      <c r="XFC196" s="1"/>
    </row>
    <row r="197" spans="1:150 16226:16383" s="3" customFormat="1" ht="20.25" customHeight="1" x14ac:dyDescent="0.35">
      <c r="A197" s="90" t="s">
        <v>381</v>
      </c>
      <c r="B197" s="91"/>
      <c r="C197" s="91"/>
      <c r="D197" s="91"/>
      <c r="E197" s="91"/>
      <c r="F197" s="91"/>
      <c r="G197" s="91"/>
      <c r="H197" s="92"/>
      <c r="I197" s="1"/>
      <c r="J197" s="1"/>
      <c r="K197" s="1"/>
      <c r="L197" s="1"/>
      <c r="M197" s="1"/>
      <c r="N197" s="1"/>
      <c r="O197" s="1"/>
      <c r="P197" s="1"/>
      <c r="Q197" s="1"/>
      <c r="R197" s="1"/>
      <c r="S197" s="1"/>
      <c r="T197" s="1"/>
      <c r="U197" s="1"/>
      <c r="V197" s="1"/>
      <c r="W197" s="1"/>
      <c r="X197" s="1"/>
      <c r="Y197" s="1"/>
      <c r="Z197" s="1"/>
      <c r="AA197" s="1"/>
      <c r="AB197" s="1"/>
      <c r="AC197" s="1"/>
      <c r="AD197" s="1"/>
      <c r="AE197" s="1"/>
      <c r="AF197" s="1"/>
      <c r="AG197" s="1"/>
      <c r="AH197" s="1"/>
      <c r="AI197" s="1"/>
      <c r="AJ197" s="1"/>
      <c r="AK197" s="1"/>
      <c r="AL197" s="1"/>
      <c r="AM197" s="1"/>
      <c r="AN197" s="1"/>
      <c r="AO197" s="1"/>
      <c r="AP197" s="1"/>
      <c r="AQ197" s="1"/>
      <c r="AR197" s="1"/>
      <c r="AS197" s="1"/>
      <c r="AT197" s="1"/>
      <c r="AU197" s="1"/>
      <c r="AV197" s="1"/>
      <c r="AW197" s="1"/>
      <c r="AX197" s="1"/>
      <c r="AY197" s="1"/>
      <c r="AZ197" s="1"/>
      <c r="BA197" s="1"/>
      <c r="BB197" s="1"/>
      <c r="BC197" s="1"/>
      <c r="BD197" s="1"/>
      <c r="BE197" s="1"/>
      <c r="BF197" s="1"/>
      <c r="BG197" s="1"/>
      <c r="BH197" s="1"/>
      <c r="BI197" s="1"/>
      <c r="BJ197" s="1"/>
      <c r="BK197" s="1"/>
      <c r="BL197" s="1"/>
      <c r="BM197" s="1"/>
      <c r="BN197" s="1"/>
      <c r="BO197" s="1"/>
      <c r="BP197" s="1"/>
      <c r="BQ197" s="1"/>
      <c r="BR197" s="1"/>
      <c r="BS197" s="1"/>
      <c r="BT197" s="1"/>
      <c r="BU197" s="1"/>
      <c r="BV197" s="1"/>
      <c r="BW197" s="1"/>
      <c r="BX197" s="1"/>
      <c r="BY197" s="1"/>
      <c r="BZ197" s="1"/>
      <c r="CA197" s="1"/>
      <c r="CB197" s="1"/>
      <c r="CC197" s="1"/>
      <c r="CD197" s="1"/>
      <c r="CE197" s="1"/>
      <c r="CF197" s="1"/>
      <c r="CG197" s="1"/>
      <c r="CH197" s="1"/>
      <c r="CI197" s="1"/>
      <c r="CJ197" s="1"/>
      <c r="CK197" s="1"/>
      <c r="CL197" s="1"/>
      <c r="CM197" s="1"/>
      <c r="CN197" s="1"/>
      <c r="CO197" s="1"/>
      <c r="CP197" s="1"/>
      <c r="CQ197" s="1"/>
      <c r="CR197" s="1"/>
      <c r="CS197" s="1"/>
      <c r="CT197" s="1"/>
      <c r="CU197" s="1"/>
      <c r="CV197" s="1"/>
      <c r="CW197" s="1"/>
      <c r="CX197" s="1"/>
      <c r="CY197" s="1"/>
      <c r="CZ197" s="1"/>
      <c r="DA197" s="1"/>
      <c r="DB197" s="1"/>
      <c r="DC197" s="1"/>
      <c r="DD197" s="1"/>
      <c r="DE197" s="1"/>
      <c r="DF197" s="1"/>
      <c r="DG197" s="1"/>
      <c r="DH197" s="1"/>
      <c r="DI197" s="1"/>
      <c r="DJ197" s="1"/>
      <c r="DK197" s="1"/>
      <c r="DL197" s="1"/>
      <c r="DM197" s="1"/>
      <c r="DN197" s="1"/>
      <c r="DO197" s="1"/>
      <c r="DP197" s="1"/>
      <c r="DQ197" s="1"/>
      <c r="DR197" s="1"/>
      <c r="DS197" s="1"/>
      <c r="DT197" s="1"/>
      <c r="DU197" s="1"/>
      <c r="DV197" s="1"/>
      <c r="DW197" s="1"/>
      <c r="DX197" s="1"/>
      <c r="DY197" s="1"/>
      <c r="DZ197" s="1"/>
      <c r="EA197" s="1"/>
      <c r="EB197" s="1"/>
      <c r="EC197" s="1"/>
      <c r="ED197" s="1"/>
      <c r="EE197" s="1"/>
      <c r="EF197" s="1"/>
      <c r="EG197" s="1"/>
      <c r="EH197" s="1"/>
      <c r="EI197" s="1"/>
      <c r="EJ197" s="1"/>
      <c r="EK197" s="1"/>
      <c r="EL197" s="1"/>
      <c r="EM197" s="1"/>
      <c r="EN197" s="1"/>
      <c r="EO197" s="1"/>
      <c r="EP197" s="1"/>
      <c r="EQ197" s="1"/>
      <c r="ER197" s="1"/>
      <c r="ES197" s="1"/>
      <c r="ET197" s="1"/>
      <c r="WZB197" s="1"/>
      <c r="WZC197" s="1"/>
      <c r="WZD197" s="1"/>
      <c r="WZE197" s="1"/>
      <c r="WZF197" s="1"/>
      <c r="WZG197" s="1"/>
      <c r="WZH197" s="1"/>
      <c r="WZI197" s="1"/>
      <c r="WZJ197" s="1"/>
      <c r="WZK197" s="1"/>
      <c r="WZL197" s="1"/>
      <c r="WZM197" s="1"/>
      <c r="WZN197" s="1"/>
      <c r="WZO197" s="1"/>
      <c r="WZP197" s="1"/>
      <c r="WZQ197" s="1"/>
      <c r="WZR197" s="1"/>
      <c r="WZS197" s="1"/>
      <c r="WZT197" s="1"/>
      <c r="WZU197" s="1"/>
      <c r="WZV197" s="1"/>
      <c r="WZW197" s="1"/>
      <c r="WZX197" s="1"/>
      <c r="WZY197" s="1"/>
      <c r="WZZ197" s="1"/>
      <c r="XAA197" s="1"/>
      <c r="XAB197" s="1"/>
      <c r="XAC197" s="1"/>
      <c r="XAD197" s="1"/>
      <c r="XAE197" s="1"/>
      <c r="XAF197" s="1"/>
      <c r="XAG197" s="1"/>
      <c r="XAH197" s="1"/>
      <c r="XAI197" s="1"/>
      <c r="XAJ197" s="1"/>
      <c r="XAK197" s="1"/>
      <c r="XAL197" s="1"/>
      <c r="XAM197" s="1"/>
      <c r="XAN197" s="1"/>
      <c r="XAO197" s="1"/>
      <c r="XAP197" s="1"/>
      <c r="XAQ197" s="1"/>
      <c r="XAR197" s="1"/>
      <c r="XAS197" s="1"/>
      <c r="XAT197" s="1"/>
      <c r="XAU197" s="1"/>
      <c r="XAV197" s="1"/>
      <c r="XAW197" s="1"/>
      <c r="XAX197" s="1"/>
      <c r="XAY197" s="1"/>
      <c r="XAZ197" s="1"/>
      <c r="XBA197" s="1"/>
      <c r="XBB197" s="1"/>
      <c r="XBC197" s="1"/>
      <c r="XBD197" s="1"/>
      <c r="XBE197" s="1"/>
      <c r="XBF197" s="1"/>
      <c r="XBG197" s="1"/>
      <c r="XBH197" s="1"/>
      <c r="XBI197" s="1"/>
      <c r="XBJ197" s="1"/>
      <c r="XBK197" s="1"/>
      <c r="XBL197" s="1"/>
      <c r="XBM197" s="1"/>
      <c r="XBN197" s="1"/>
      <c r="XBO197" s="1"/>
      <c r="XBP197" s="1"/>
      <c r="XBQ197" s="1"/>
      <c r="XBR197" s="1"/>
      <c r="XBS197" s="1"/>
      <c r="XBT197" s="1"/>
      <c r="XBU197" s="1"/>
      <c r="XBV197" s="1"/>
      <c r="XBW197" s="1"/>
      <c r="XBX197" s="1"/>
      <c r="XBY197" s="1"/>
      <c r="XBZ197" s="1"/>
      <c r="XCA197" s="1"/>
      <c r="XCB197" s="1"/>
      <c r="XCC197" s="1"/>
      <c r="XCD197" s="1"/>
      <c r="XCE197" s="1"/>
      <c r="XCF197" s="1"/>
      <c r="XCG197" s="1"/>
      <c r="XCH197" s="1"/>
      <c r="XCI197" s="1"/>
      <c r="XCJ197" s="1"/>
      <c r="XCK197" s="1"/>
      <c r="XCL197" s="1"/>
      <c r="XCM197" s="1"/>
      <c r="XCN197" s="1"/>
      <c r="XCO197" s="1"/>
      <c r="XCP197" s="1"/>
      <c r="XCQ197" s="1"/>
      <c r="XCR197" s="1"/>
      <c r="XCS197" s="1"/>
      <c r="XCT197" s="1"/>
      <c r="XCU197" s="1"/>
      <c r="XCV197" s="1"/>
      <c r="XCW197" s="1"/>
      <c r="XCX197" s="1"/>
      <c r="XCY197" s="1"/>
      <c r="XCZ197" s="1"/>
      <c r="XDA197" s="1"/>
      <c r="XDB197" s="1"/>
      <c r="XDC197" s="1"/>
      <c r="XDD197" s="1"/>
      <c r="XDE197" s="1"/>
      <c r="XDF197" s="1"/>
      <c r="XDG197" s="1"/>
      <c r="XDH197" s="1"/>
      <c r="XDI197" s="1"/>
      <c r="XDJ197" s="1"/>
      <c r="XDK197" s="1"/>
      <c r="XDL197" s="1"/>
      <c r="XDM197" s="1"/>
      <c r="XDN197" s="1"/>
      <c r="XDO197" s="1"/>
      <c r="XDP197" s="1"/>
      <c r="XDQ197" s="1"/>
      <c r="XDR197" s="1"/>
      <c r="XDS197" s="1"/>
      <c r="XDT197" s="1"/>
      <c r="XDU197" s="1"/>
      <c r="XDV197" s="1"/>
      <c r="XDW197" s="1"/>
      <c r="XDX197" s="1"/>
      <c r="XDY197" s="1"/>
      <c r="XDZ197" s="1"/>
      <c r="XEA197" s="1"/>
      <c r="XEB197" s="1"/>
      <c r="XEC197" s="1"/>
      <c r="XED197" s="1"/>
      <c r="XEE197" s="1"/>
      <c r="XEF197" s="1"/>
      <c r="XEG197" s="1"/>
      <c r="XEH197" s="1"/>
      <c r="XEI197" s="1"/>
      <c r="XEJ197" s="1"/>
      <c r="XEK197" s="1"/>
      <c r="XEL197" s="1"/>
      <c r="XEM197" s="1"/>
      <c r="XEN197" s="1"/>
      <c r="XEO197" s="1"/>
      <c r="XEP197" s="1"/>
      <c r="XEQ197" s="1"/>
      <c r="XER197" s="1"/>
      <c r="XES197" s="1"/>
      <c r="XET197" s="1"/>
      <c r="XEU197" s="1"/>
      <c r="XEV197" s="1"/>
      <c r="XEW197" s="1"/>
      <c r="XEX197" s="1"/>
      <c r="XEY197" s="1"/>
      <c r="XEZ197" s="1"/>
      <c r="XFA197" s="1"/>
      <c r="XFB197" s="1"/>
      <c r="XFC197" s="1"/>
    </row>
    <row r="198" spans="1:150 16226:16383" s="3" customFormat="1" ht="41.25" customHeight="1" x14ac:dyDescent="0.35">
      <c r="A198" s="192" t="s">
        <v>349</v>
      </c>
      <c r="B198" s="192"/>
      <c r="C198" s="192"/>
      <c r="D198" s="192"/>
      <c r="E198" s="192"/>
      <c r="F198" s="192"/>
      <c r="G198" s="192"/>
      <c r="H198" s="192"/>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c r="BD198" s="1"/>
      <c r="BE198" s="1"/>
      <c r="BF198" s="1"/>
      <c r="BG198" s="1"/>
      <c r="BH198" s="1"/>
      <c r="BI198" s="1"/>
      <c r="BJ198" s="1"/>
      <c r="BK198" s="1"/>
      <c r="BL198" s="1"/>
      <c r="BM198" s="1"/>
      <c r="BN198" s="1"/>
      <c r="BO198" s="1"/>
      <c r="BP198" s="1"/>
      <c r="BQ198" s="1"/>
      <c r="BR198" s="1"/>
      <c r="BS198" s="1"/>
      <c r="BT198" s="1"/>
      <c r="BU198" s="1"/>
      <c r="BV198" s="1"/>
      <c r="BW198" s="1"/>
      <c r="BX198" s="1"/>
      <c r="BY198" s="1"/>
      <c r="BZ198" s="1"/>
      <c r="CA198" s="1"/>
      <c r="CB198" s="1"/>
      <c r="CC198" s="1"/>
      <c r="CD198" s="1"/>
      <c r="CE198" s="1"/>
      <c r="CF198" s="1"/>
      <c r="CG198" s="1"/>
      <c r="CH198" s="1"/>
      <c r="CI198" s="1"/>
      <c r="CJ198" s="1"/>
      <c r="CK198" s="1"/>
      <c r="CL198" s="1"/>
      <c r="CM198" s="1"/>
      <c r="CN198" s="1"/>
      <c r="CO198" s="1"/>
      <c r="CP198" s="1"/>
      <c r="CQ198" s="1"/>
      <c r="CR198" s="1"/>
      <c r="CS198" s="1"/>
      <c r="CT198" s="1"/>
      <c r="CU198" s="1"/>
      <c r="CV198" s="1"/>
      <c r="CW198" s="1"/>
      <c r="CX198" s="1"/>
      <c r="CY198" s="1"/>
      <c r="CZ198" s="1"/>
      <c r="DA198" s="1"/>
      <c r="DB198" s="1"/>
      <c r="DC198" s="1"/>
      <c r="DD198" s="1"/>
      <c r="DE198" s="1"/>
      <c r="DF198" s="1"/>
      <c r="DG198" s="1"/>
      <c r="DH198" s="1"/>
      <c r="DI198" s="1"/>
      <c r="DJ198" s="1"/>
      <c r="DK198" s="1"/>
      <c r="DL198" s="1"/>
      <c r="DM198" s="1"/>
      <c r="DN198" s="1"/>
      <c r="DO198" s="1"/>
      <c r="DP198" s="1"/>
      <c r="DQ198" s="1"/>
      <c r="DR198" s="1"/>
      <c r="DS198" s="1"/>
      <c r="DT198" s="1"/>
      <c r="DU198" s="1"/>
      <c r="DV198" s="1"/>
      <c r="DW198" s="1"/>
      <c r="DX198" s="1"/>
      <c r="DY198" s="1"/>
      <c r="DZ198" s="1"/>
      <c r="EA198" s="1"/>
      <c r="EB198" s="1"/>
      <c r="EC198" s="1"/>
      <c r="ED198" s="1"/>
      <c r="EE198" s="1"/>
      <c r="EF198" s="1"/>
      <c r="EG198" s="1"/>
      <c r="EH198" s="1"/>
      <c r="EI198" s="1"/>
      <c r="EJ198" s="1"/>
      <c r="EK198" s="1"/>
      <c r="EL198" s="1"/>
      <c r="EM198" s="1"/>
      <c r="EN198" s="1"/>
      <c r="EO198" s="1"/>
      <c r="EP198" s="1"/>
      <c r="EQ198" s="1"/>
      <c r="ER198" s="1"/>
      <c r="ES198" s="1"/>
      <c r="ET198" s="1"/>
      <c r="WZB198" s="1"/>
      <c r="WZC198" s="1"/>
      <c r="WZD198" s="1"/>
      <c r="WZE198" s="1"/>
      <c r="WZF198" s="1"/>
      <c r="WZG198" s="1"/>
      <c r="WZH198" s="1"/>
      <c r="WZI198" s="1"/>
      <c r="WZJ198" s="1"/>
      <c r="WZK198" s="1"/>
      <c r="WZL198" s="1"/>
      <c r="WZM198" s="1"/>
      <c r="WZN198" s="1"/>
      <c r="WZO198" s="1"/>
      <c r="WZP198" s="1"/>
      <c r="WZQ198" s="1"/>
      <c r="WZR198" s="1"/>
      <c r="WZS198" s="1"/>
      <c r="WZT198" s="1"/>
      <c r="WZU198" s="1"/>
      <c r="WZV198" s="1"/>
      <c r="WZW198" s="1"/>
      <c r="WZX198" s="1"/>
      <c r="WZY198" s="1"/>
      <c r="WZZ198" s="1"/>
      <c r="XAA198" s="1"/>
      <c r="XAB198" s="1"/>
      <c r="XAC198" s="1"/>
      <c r="XAD198" s="1"/>
      <c r="XAE198" s="1"/>
      <c r="XAF198" s="1"/>
      <c r="XAG198" s="1"/>
      <c r="XAH198" s="1"/>
      <c r="XAI198" s="1"/>
      <c r="XAJ198" s="1"/>
      <c r="XAK198" s="1"/>
      <c r="XAL198" s="1"/>
      <c r="XAM198" s="1"/>
      <c r="XAN198" s="1"/>
      <c r="XAO198" s="1"/>
      <c r="XAP198" s="1"/>
      <c r="XAQ198" s="1"/>
      <c r="XAR198" s="1"/>
      <c r="XAS198" s="1"/>
      <c r="XAT198" s="1"/>
      <c r="XAU198" s="1"/>
      <c r="XAV198" s="1"/>
      <c r="XAW198" s="1"/>
      <c r="XAX198" s="1"/>
      <c r="XAY198" s="1"/>
      <c r="XAZ198" s="1"/>
      <c r="XBA198" s="1"/>
      <c r="XBB198" s="1"/>
      <c r="XBC198" s="1"/>
      <c r="XBD198" s="1"/>
      <c r="XBE198" s="1"/>
      <c r="XBF198" s="1"/>
      <c r="XBG198" s="1"/>
      <c r="XBH198" s="1"/>
      <c r="XBI198" s="1"/>
      <c r="XBJ198" s="1"/>
      <c r="XBK198" s="1"/>
      <c r="XBL198" s="1"/>
      <c r="XBM198" s="1"/>
      <c r="XBN198" s="1"/>
      <c r="XBO198" s="1"/>
      <c r="XBP198" s="1"/>
      <c r="XBQ198" s="1"/>
      <c r="XBR198" s="1"/>
      <c r="XBS198" s="1"/>
      <c r="XBT198" s="1"/>
      <c r="XBU198" s="1"/>
      <c r="XBV198" s="1"/>
      <c r="XBW198" s="1"/>
      <c r="XBX198" s="1"/>
      <c r="XBY198" s="1"/>
      <c r="XBZ198" s="1"/>
      <c r="XCA198" s="1"/>
      <c r="XCB198" s="1"/>
      <c r="XCC198" s="1"/>
      <c r="XCD198" s="1"/>
      <c r="XCE198" s="1"/>
      <c r="XCF198" s="1"/>
      <c r="XCG198" s="1"/>
      <c r="XCH198" s="1"/>
      <c r="XCI198" s="1"/>
      <c r="XCJ198" s="1"/>
      <c r="XCK198" s="1"/>
      <c r="XCL198" s="1"/>
      <c r="XCM198" s="1"/>
      <c r="XCN198" s="1"/>
      <c r="XCO198" s="1"/>
      <c r="XCP198" s="1"/>
      <c r="XCQ198" s="1"/>
      <c r="XCR198" s="1"/>
      <c r="XCS198" s="1"/>
      <c r="XCT198" s="1"/>
      <c r="XCU198" s="1"/>
      <c r="XCV198" s="1"/>
      <c r="XCW198" s="1"/>
      <c r="XCX198" s="1"/>
      <c r="XCY198" s="1"/>
      <c r="XCZ198" s="1"/>
      <c r="XDA198" s="1"/>
      <c r="XDB198" s="1"/>
      <c r="XDC198" s="1"/>
      <c r="XDD198" s="1"/>
      <c r="XDE198" s="1"/>
      <c r="XDF198" s="1"/>
      <c r="XDG198" s="1"/>
      <c r="XDH198" s="1"/>
      <c r="XDI198" s="1"/>
      <c r="XDJ198" s="1"/>
      <c r="XDK198" s="1"/>
      <c r="XDL198" s="1"/>
      <c r="XDM198" s="1"/>
      <c r="XDN198" s="1"/>
      <c r="XDO198" s="1"/>
      <c r="XDP198" s="1"/>
      <c r="XDQ198" s="1"/>
      <c r="XDR198" s="1"/>
      <c r="XDS198" s="1"/>
      <c r="XDT198" s="1"/>
      <c r="XDU198" s="1"/>
      <c r="XDV198" s="1"/>
      <c r="XDW198" s="1"/>
      <c r="XDX198" s="1"/>
      <c r="XDY198" s="1"/>
      <c r="XDZ198" s="1"/>
      <c r="XEA198" s="1"/>
      <c r="XEB198" s="1"/>
      <c r="XEC198" s="1"/>
      <c r="XED198" s="1"/>
      <c r="XEE198" s="1"/>
      <c r="XEF198" s="1"/>
      <c r="XEG198" s="1"/>
      <c r="XEH198" s="1"/>
      <c r="XEI198" s="1"/>
      <c r="XEJ198" s="1"/>
      <c r="XEK198" s="1"/>
      <c r="XEL198" s="1"/>
      <c r="XEM198" s="1"/>
      <c r="XEN198" s="1"/>
      <c r="XEO198" s="1"/>
      <c r="XEP198" s="1"/>
      <c r="XEQ198" s="1"/>
      <c r="XER198" s="1"/>
      <c r="XES198" s="1"/>
      <c r="XET198" s="1"/>
      <c r="XEU198" s="1"/>
      <c r="XEV198" s="1"/>
      <c r="XEW198" s="1"/>
      <c r="XEX198" s="1"/>
      <c r="XEY198" s="1"/>
      <c r="XEZ198" s="1"/>
      <c r="XFA198" s="1"/>
      <c r="XFB198" s="1"/>
      <c r="XFC198" s="1"/>
    </row>
    <row r="199" spans="1:150 16226:16383" s="3" customFormat="1" ht="20.5" x14ac:dyDescent="0.35">
      <c r="A199" s="192" t="s">
        <v>330</v>
      </c>
      <c r="B199" s="192"/>
      <c r="C199" s="192"/>
      <c r="D199" s="192"/>
      <c r="E199" s="192"/>
      <c r="F199" s="192"/>
      <c r="G199" s="192"/>
      <c r="H199" s="192"/>
      <c r="I199" s="4">
        <f>1</f>
        <v>1</v>
      </c>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c r="BD199" s="1"/>
      <c r="BE199" s="1"/>
      <c r="BF199" s="1"/>
      <c r="BG199" s="1"/>
      <c r="BH199" s="1"/>
      <c r="BI199" s="1"/>
      <c r="BJ199" s="1"/>
      <c r="BK199" s="1"/>
      <c r="BL199" s="1"/>
      <c r="BM199" s="1"/>
      <c r="BN199" s="1"/>
      <c r="BO199" s="1"/>
      <c r="BP199" s="1"/>
      <c r="BQ199" s="1"/>
      <c r="BR199" s="1"/>
      <c r="BS199" s="1"/>
      <c r="BT199" s="1"/>
      <c r="BU199" s="1"/>
      <c r="BV199" s="1"/>
      <c r="BW199" s="1"/>
      <c r="BX199" s="1"/>
      <c r="BY199" s="1"/>
      <c r="BZ199" s="1"/>
      <c r="CA199" s="1"/>
      <c r="CB199" s="1"/>
      <c r="CC199" s="1"/>
      <c r="CD199" s="1"/>
      <c r="CE199" s="1"/>
      <c r="CF199" s="1"/>
      <c r="CG199" s="1"/>
      <c r="CH199" s="1"/>
      <c r="CI199" s="1"/>
      <c r="CJ199" s="1"/>
      <c r="CK199" s="1"/>
      <c r="CL199" s="1"/>
      <c r="CM199" s="1"/>
      <c r="CN199" s="1"/>
      <c r="CO199" s="1"/>
      <c r="CP199" s="1"/>
      <c r="CQ199" s="1"/>
      <c r="CR199" s="1"/>
      <c r="CS199" s="1"/>
      <c r="CT199" s="1"/>
      <c r="CU199" s="1"/>
      <c r="CV199" s="1"/>
      <c r="CW199" s="1"/>
      <c r="CX199" s="1"/>
      <c r="CY199" s="1"/>
      <c r="CZ199" s="1"/>
      <c r="DA199" s="1"/>
      <c r="DB199" s="1"/>
      <c r="DC199" s="1"/>
      <c r="DD199" s="1"/>
      <c r="DE199" s="1"/>
      <c r="DF199" s="1"/>
      <c r="DG199" s="1"/>
      <c r="DH199" s="1"/>
      <c r="DI199" s="1"/>
      <c r="DJ199" s="1"/>
      <c r="DK199" s="1"/>
      <c r="DL199" s="1"/>
      <c r="DM199" s="1"/>
      <c r="DN199" s="1"/>
      <c r="DO199" s="1"/>
      <c r="DP199" s="1"/>
      <c r="DQ199" s="1"/>
      <c r="DR199" s="1"/>
      <c r="DS199" s="1"/>
      <c r="DT199" s="1"/>
      <c r="DU199" s="1"/>
      <c r="DV199" s="1"/>
      <c r="DW199" s="1"/>
      <c r="DX199" s="1"/>
      <c r="DY199" s="1"/>
      <c r="DZ199" s="1"/>
      <c r="EA199" s="1"/>
      <c r="EB199" s="1"/>
      <c r="EC199" s="1"/>
      <c r="ED199" s="1"/>
      <c r="EE199" s="1"/>
      <c r="EF199" s="1"/>
      <c r="EG199" s="1"/>
      <c r="EH199" s="1"/>
      <c r="EI199" s="1"/>
      <c r="EJ199" s="1"/>
      <c r="EK199" s="1"/>
      <c r="EL199" s="1"/>
      <c r="EM199" s="1"/>
      <c r="EN199" s="1"/>
      <c r="EO199" s="1"/>
      <c r="EP199" s="1"/>
      <c r="EQ199" s="1"/>
      <c r="ER199" s="1"/>
      <c r="ES199" s="1"/>
      <c r="ET199" s="1"/>
      <c r="WZB199" s="1"/>
      <c r="WZC199" s="1"/>
      <c r="WZD199" s="1"/>
      <c r="WZE199" s="1"/>
      <c r="WZF199" s="1"/>
      <c r="WZG199" s="1"/>
      <c r="WZH199" s="1"/>
      <c r="WZI199" s="1"/>
      <c r="WZJ199" s="1"/>
      <c r="WZK199" s="1"/>
      <c r="WZL199" s="1"/>
      <c r="WZM199" s="1"/>
      <c r="WZN199" s="1"/>
      <c r="WZO199" s="1"/>
      <c r="WZP199" s="1"/>
      <c r="WZQ199" s="1"/>
      <c r="WZR199" s="1"/>
      <c r="WZS199" s="1"/>
      <c r="WZT199" s="1"/>
      <c r="WZU199" s="1"/>
      <c r="WZV199" s="1"/>
      <c r="WZW199" s="1"/>
      <c r="WZX199" s="1"/>
      <c r="WZY199" s="1"/>
      <c r="WZZ199" s="1"/>
      <c r="XAA199" s="1"/>
      <c r="XAB199" s="1"/>
      <c r="XAC199" s="1"/>
      <c r="XAD199" s="1"/>
      <c r="XAE199" s="1"/>
      <c r="XAF199" s="1"/>
      <c r="XAG199" s="1"/>
      <c r="XAH199" s="1"/>
      <c r="XAI199" s="1"/>
      <c r="XAJ199" s="1"/>
      <c r="XAK199" s="1"/>
      <c r="XAL199" s="1"/>
      <c r="XAM199" s="1"/>
      <c r="XAN199" s="1"/>
      <c r="XAO199" s="1"/>
      <c r="XAP199" s="1"/>
      <c r="XAQ199" s="1"/>
      <c r="XAR199" s="1"/>
      <c r="XAS199" s="1"/>
      <c r="XAT199" s="1"/>
      <c r="XAU199" s="1"/>
      <c r="XAV199" s="1"/>
      <c r="XAW199" s="1"/>
      <c r="XAX199" s="1"/>
      <c r="XAY199" s="1"/>
      <c r="XAZ199" s="1"/>
      <c r="XBA199" s="1"/>
      <c r="XBB199" s="1"/>
      <c r="XBC199" s="1"/>
      <c r="XBD199" s="1"/>
      <c r="XBE199" s="1"/>
      <c r="XBF199" s="1"/>
      <c r="XBG199" s="1"/>
      <c r="XBH199" s="1"/>
      <c r="XBI199" s="1"/>
      <c r="XBJ199" s="1"/>
      <c r="XBK199" s="1"/>
      <c r="XBL199" s="1"/>
      <c r="XBM199" s="1"/>
      <c r="XBN199" s="1"/>
      <c r="XBO199" s="1"/>
      <c r="XBP199" s="1"/>
      <c r="XBQ199" s="1"/>
      <c r="XBR199" s="1"/>
      <c r="XBS199" s="1"/>
      <c r="XBT199" s="1"/>
      <c r="XBU199" s="1"/>
      <c r="XBV199" s="1"/>
      <c r="XBW199" s="1"/>
      <c r="XBX199" s="1"/>
      <c r="XBY199" s="1"/>
      <c r="XBZ199" s="1"/>
      <c r="XCA199" s="1"/>
      <c r="XCB199" s="1"/>
      <c r="XCC199" s="1"/>
      <c r="XCD199" s="1"/>
      <c r="XCE199" s="1"/>
      <c r="XCF199" s="1"/>
      <c r="XCG199" s="1"/>
      <c r="XCH199" s="1"/>
      <c r="XCI199" s="1"/>
      <c r="XCJ199" s="1"/>
      <c r="XCK199" s="1"/>
      <c r="XCL199" s="1"/>
      <c r="XCM199" s="1"/>
      <c r="XCN199" s="1"/>
      <c r="XCO199" s="1"/>
      <c r="XCP199" s="1"/>
      <c r="XCQ199" s="1"/>
      <c r="XCR199" s="1"/>
      <c r="XCS199" s="1"/>
      <c r="XCT199" s="1"/>
      <c r="XCU199" s="1"/>
      <c r="XCV199" s="1"/>
      <c r="XCW199" s="1"/>
      <c r="XCX199" s="1"/>
      <c r="XCY199" s="1"/>
      <c r="XCZ199" s="1"/>
      <c r="XDA199" s="1"/>
      <c r="XDB199" s="1"/>
      <c r="XDC199" s="1"/>
      <c r="XDD199" s="1"/>
      <c r="XDE199" s="1"/>
      <c r="XDF199" s="1"/>
      <c r="XDG199" s="1"/>
      <c r="XDH199" s="1"/>
      <c r="XDI199" s="1"/>
      <c r="XDJ199" s="1"/>
      <c r="XDK199" s="1"/>
      <c r="XDL199" s="1"/>
      <c r="XDM199" s="1"/>
      <c r="XDN199" s="1"/>
      <c r="XDO199" s="1"/>
      <c r="XDP199" s="1"/>
      <c r="XDQ199" s="1"/>
      <c r="XDR199" s="1"/>
      <c r="XDS199" s="1"/>
      <c r="XDT199" s="1"/>
      <c r="XDU199" s="1"/>
      <c r="XDV199" s="1"/>
      <c r="XDW199" s="1"/>
      <c r="XDX199" s="1"/>
      <c r="XDY199" s="1"/>
      <c r="XDZ199" s="1"/>
      <c r="XEA199" s="1"/>
      <c r="XEB199" s="1"/>
      <c r="XEC199" s="1"/>
      <c r="XED199" s="1"/>
      <c r="XEE199" s="1"/>
      <c r="XEF199" s="1"/>
      <c r="XEG199" s="1"/>
      <c r="XEH199" s="1"/>
      <c r="XEI199" s="1"/>
      <c r="XEJ199" s="1"/>
      <c r="XEK199" s="1"/>
      <c r="XEL199" s="1"/>
      <c r="XEM199" s="1"/>
      <c r="XEN199" s="1"/>
      <c r="XEO199" s="1"/>
      <c r="XEP199" s="1"/>
      <c r="XEQ199" s="1"/>
      <c r="XER199" s="1"/>
      <c r="XES199" s="1"/>
      <c r="XET199" s="1"/>
      <c r="XEU199" s="1"/>
      <c r="XEV199" s="1"/>
      <c r="XEW199" s="1"/>
      <c r="XEX199" s="1"/>
      <c r="XEY199" s="1"/>
      <c r="XEZ199" s="1"/>
      <c r="XFA199" s="1"/>
      <c r="XFB199" s="1"/>
      <c r="XFC199" s="1"/>
    </row>
    <row r="200" spans="1:150 16226:16383" s="3" customFormat="1" ht="20.5" x14ac:dyDescent="0.35">
      <c r="A200" s="93">
        <v>1</v>
      </c>
      <c r="B200" s="93"/>
      <c r="C200" s="49" t="s">
        <v>329</v>
      </c>
      <c r="D200" s="191" t="s">
        <v>331</v>
      </c>
      <c r="E200" s="191"/>
      <c r="F200" s="191"/>
      <c r="G200" s="191"/>
      <c r="H200" s="19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c r="BD200" s="1"/>
      <c r="BE200" s="1"/>
      <c r="BF200" s="1"/>
      <c r="BG200" s="1"/>
      <c r="BH200" s="1"/>
      <c r="BI200" s="1"/>
      <c r="BJ200" s="1"/>
      <c r="BK200" s="1"/>
      <c r="BL200" s="1"/>
      <c r="BM200" s="1"/>
      <c r="BN200" s="1"/>
      <c r="BO200" s="1"/>
      <c r="BP200" s="1"/>
      <c r="BQ200" s="1"/>
      <c r="BR200" s="1"/>
      <c r="BS200" s="1"/>
      <c r="BT200" s="1"/>
      <c r="BU200" s="1"/>
      <c r="BV200" s="1"/>
      <c r="BW200" s="1"/>
      <c r="BX200" s="1"/>
      <c r="BY200" s="1"/>
      <c r="BZ200" s="1"/>
      <c r="CA200" s="1"/>
      <c r="CB200" s="1"/>
      <c r="CC200" s="1"/>
      <c r="CD200" s="1"/>
      <c r="CE200" s="1"/>
      <c r="CF200" s="1"/>
      <c r="CG200" s="1"/>
      <c r="CH200" s="1"/>
      <c r="CI200" s="1"/>
      <c r="CJ200" s="1"/>
      <c r="CK200" s="1"/>
      <c r="CL200" s="1"/>
      <c r="CM200" s="1"/>
      <c r="CN200" s="1"/>
      <c r="CO200" s="1"/>
      <c r="CP200" s="1"/>
      <c r="CQ200" s="1"/>
      <c r="CR200" s="1"/>
      <c r="CS200" s="1"/>
      <c r="CT200" s="1"/>
      <c r="CU200" s="1"/>
      <c r="CV200" s="1"/>
      <c r="CW200" s="1"/>
      <c r="CX200" s="1"/>
      <c r="CY200" s="1"/>
      <c r="CZ200" s="1"/>
      <c r="DA200" s="1"/>
      <c r="DB200" s="1"/>
      <c r="DC200" s="1"/>
      <c r="DD200" s="1"/>
      <c r="DE200" s="1"/>
      <c r="DF200" s="1"/>
      <c r="DG200" s="1"/>
      <c r="DH200" s="1"/>
      <c r="DI200" s="1"/>
      <c r="DJ200" s="1"/>
      <c r="DK200" s="1"/>
      <c r="DL200" s="1"/>
      <c r="DM200" s="1"/>
      <c r="DN200" s="1"/>
      <c r="DO200" s="1"/>
      <c r="DP200" s="1"/>
      <c r="DQ200" s="1"/>
      <c r="DR200" s="1"/>
      <c r="DS200" s="1"/>
      <c r="DT200" s="1"/>
      <c r="DU200" s="1"/>
      <c r="DV200" s="1"/>
      <c r="DW200" s="1"/>
      <c r="DX200" s="1"/>
      <c r="DY200" s="1"/>
      <c r="DZ200" s="1"/>
      <c r="EA200" s="1"/>
      <c r="EB200" s="1"/>
      <c r="EC200" s="1"/>
      <c r="ED200" s="1"/>
      <c r="EE200" s="1"/>
      <c r="EF200" s="1"/>
      <c r="EG200" s="1"/>
      <c r="EH200" s="1"/>
      <c r="EI200" s="1"/>
      <c r="EJ200" s="1"/>
      <c r="EK200" s="1"/>
      <c r="EL200" s="1"/>
      <c r="EM200" s="1"/>
      <c r="EN200" s="1"/>
      <c r="EO200" s="1"/>
      <c r="EP200" s="1"/>
      <c r="EQ200" s="1"/>
      <c r="ER200" s="1"/>
      <c r="ES200" s="1"/>
      <c r="ET200" s="1"/>
      <c r="WZB200" s="1"/>
      <c r="WZC200" s="1"/>
      <c r="WZD200" s="1"/>
      <c r="WZE200" s="1"/>
      <c r="WZF200" s="1"/>
      <c r="WZG200" s="1"/>
      <c r="WZH200" s="1"/>
      <c r="WZI200" s="1"/>
      <c r="WZJ200" s="1"/>
      <c r="WZK200" s="1"/>
      <c r="WZL200" s="1"/>
      <c r="WZM200" s="1"/>
      <c r="WZN200" s="1"/>
      <c r="WZO200" s="1"/>
      <c r="WZP200" s="1"/>
      <c r="WZQ200" s="1"/>
      <c r="WZR200" s="1"/>
      <c r="WZS200" s="1"/>
      <c r="WZT200" s="1"/>
      <c r="WZU200" s="1"/>
      <c r="WZV200" s="1"/>
      <c r="WZW200" s="1"/>
      <c r="WZX200" s="1"/>
      <c r="WZY200" s="1"/>
      <c r="WZZ200" s="1"/>
      <c r="XAA200" s="1"/>
      <c r="XAB200" s="1"/>
      <c r="XAC200" s="1"/>
      <c r="XAD200" s="1"/>
      <c r="XAE200" s="1"/>
      <c r="XAF200" s="1"/>
      <c r="XAG200" s="1"/>
      <c r="XAH200" s="1"/>
      <c r="XAI200" s="1"/>
      <c r="XAJ200" s="1"/>
      <c r="XAK200" s="1"/>
      <c r="XAL200" s="1"/>
      <c r="XAM200" s="1"/>
      <c r="XAN200" s="1"/>
      <c r="XAO200" s="1"/>
      <c r="XAP200" s="1"/>
      <c r="XAQ200" s="1"/>
      <c r="XAR200" s="1"/>
      <c r="XAS200" s="1"/>
      <c r="XAT200" s="1"/>
      <c r="XAU200" s="1"/>
      <c r="XAV200" s="1"/>
      <c r="XAW200" s="1"/>
      <c r="XAX200" s="1"/>
      <c r="XAY200" s="1"/>
      <c r="XAZ200" s="1"/>
      <c r="XBA200" s="1"/>
      <c r="XBB200" s="1"/>
      <c r="XBC200" s="1"/>
      <c r="XBD200" s="1"/>
      <c r="XBE200" s="1"/>
      <c r="XBF200" s="1"/>
      <c r="XBG200" s="1"/>
      <c r="XBH200" s="1"/>
      <c r="XBI200" s="1"/>
      <c r="XBJ200" s="1"/>
      <c r="XBK200" s="1"/>
      <c r="XBL200" s="1"/>
      <c r="XBM200" s="1"/>
      <c r="XBN200" s="1"/>
      <c r="XBO200" s="1"/>
      <c r="XBP200" s="1"/>
      <c r="XBQ200" s="1"/>
      <c r="XBR200" s="1"/>
      <c r="XBS200" s="1"/>
      <c r="XBT200" s="1"/>
      <c r="XBU200" s="1"/>
      <c r="XBV200" s="1"/>
      <c r="XBW200" s="1"/>
      <c r="XBX200" s="1"/>
      <c r="XBY200" s="1"/>
      <c r="XBZ200" s="1"/>
      <c r="XCA200" s="1"/>
      <c r="XCB200" s="1"/>
      <c r="XCC200" s="1"/>
      <c r="XCD200" s="1"/>
      <c r="XCE200" s="1"/>
      <c r="XCF200" s="1"/>
      <c r="XCG200" s="1"/>
      <c r="XCH200" s="1"/>
      <c r="XCI200" s="1"/>
      <c r="XCJ200" s="1"/>
      <c r="XCK200" s="1"/>
      <c r="XCL200" s="1"/>
      <c r="XCM200" s="1"/>
      <c r="XCN200" s="1"/>
      <c r="XCO200" s="1"/>
      <c r="XCP200" s="1"/>
      <c r="XCQ200" s="1"/>
      <c r="XCR200" s="1"/>
      <c r="XCS200" s="1"/>
      <c r="XCT200" s="1"/>
      <c r="XCU200" s="1"/>
      <c r="XCV200" s="1"/>
      <c r="XCW200" s="1"/>
      <c r="XCX200" s="1"/>
      <c r="XCY200" s="1"/>
      <c r="XCZ200" s="1"/>
      <c r="XDA200" s="1"/>
      <c r="XDB200" s="1"/>
      <c r="XDC200" s="1"/>
      <c r="XDD200" s="1"/>
      <c r="XDE200" s="1"/>
      <c r="XDF200" s="1"/>
      <c r="XDG200" s="1"/>
      <c r="XDH200" s="1"/>
      <c r="XDI200" s="1"/>
      <c r="XDJ200" s="1"/>
      <c r="XDK200" s="1"/>
      <c r="XDL200" s="1"/>
      <c r="XDM200" s="1"/>
      <c r="XDN200" s="1"/>
      <c r="XDO200" s="1"/>
      <c r="XDP200" s="1"/>
      <c r="XDQ200" s="1"/>
      <c r="XDR200" s="1"/>
      <c r="XDS200" s="1"/>
      <c r="XDT200" s="1"/>
      <c r="XDU200" s="1"/>
      <c r="XDV200" s="1"/>
      <c r="XDW200" s="1"/>
      <c r="XDX200" s="1"/>
      <c r="XDY200" s="1"/>
      <c r="XDZ200" s="1"/>
      <c r="XEA200" s="1"/>
      <c r="XEB200" s="1"/>
      <c r="XEC200" s="1"/>
      <c r="XED200" s="1"/>
      <c r="XEE200" s="1"/>
      <c r="XEF200" s="1"/>
      <c r="XEG200" s="1"/>
      <c r="XEH200" s="1"/>
      <c r="XEI200" s="1"/>
      <c r="XEJ200" s="1"/>
      <c r="XEK200" s="1"/>
      <c r="XEL200" s="1"/>
      <c r="XEM200" s="1"/>
      <c r="XEN200" s="1"/>
      <c r="XEO200" s="1"/>
      <c r="XEP200" s="1"/>
      <c r="XEQ200" s="1"/>
      <c r="XER200" s="1"/>
      <c r="XES200" s="1"/>
      <c r="XET200" s="1"/>
      <c r="XEU200" s="1"/>
      <c r="XEV200" s="1"/>
      <c r="XEW200" s="1"/>
      <c r="XEX200" s="1"/>
      <c r="XEY200" s="1"/>
      <c r="XEZ200" s="1"/>
      <c r="XFA200" s="1"/>
      <c r="XFB200" s="1"/>
      <c r="XFC200" s="1"/>
    </row>
    <row r="201" spans="1:150 16226:16383" s="3" customFormat="1" ht="20.5" x14ac:dyDescent="0.35">
      <c r="A201" s="93">
        <f>A200+1</f>
        <v>2</v>
      </c>
      <c r="B201" s="93"/>
      <c r="C201" s="49" t="s">
        <v>329</v>
      </c>
      <c r="D201" s="191" t="s">
        <v>331</v>
      </c>
      <c r="E201" s="191"/>
      <c r="F201" s="191"/>
      <c r="G201" s="191"/>
      <c r="H201" s="19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c r="BD201" s="1"/>
      <c r="BE201" s="1"/>
      <c r="BF201" s="1"/>
      <c r="BG201" s="1"/>
      <c r="BH201" s="1"/>
      <c r="BI201" s="1"/>
      <c r="BJ201" s="1"/>
      <c r="BK201" s="1"/>
      <c r="BL201" s="1"/>
      <c r="BM201" s="1"/>
      <c r="BN201" s="1"/>
      <c r="BO201" s="1"/>
      <c r="BP201" s="1"/>
      <c r="BQ201" s="1"/>
      <c r="BR201" s="1"/>
      <c r="BS201" s="1"/>
      <c r="BT201" s="1"/>
      <c r="BU201" s="1"/>
      <c r="BV201" s="1"/>
      <c r="BW201" s="1"/>
      <c r="BX201" s="1"/>
      <c r="BY201" s="1"/>
      <c r="BZ201" s="1"/>
      <c r="CA201" s="1"/>
      <c r="CB201" s="1"/>
      <c r="CC201" s="1"/>
      <c r="CD201" s="1"/>
      <c r="CE201" s="1"/>
      <c r="CF201" s="1"/>
      <c r="CG201" s="1"/>
      <c r="CH201" s="1"/>
      <c r="CI201" s="1"/>
      <c r="CJ201" s="1"/>
      <c r="CK201" s="1"/>
      <c r="CL201" s="1"/>
      <c r="CM201" s="1"/>
      <c r="CN201" s="1"/>
      <c r="CO201" s="1"/>
      <c r="CP201" s="1"/>
      <c r="CQ201" s="1"/>
      <c r="CR201" s="1"/>
      <c r="CS201" s="1"/>
      <c r="CT201" s="1"/>
      <c r="CU201" s="1"/>
      <c r="CV201" s="1"/>
      <c r="CW201" s="1"/>
      <c r="CX201" s="1"/>
      <c r="CY201" s="1"/>
      <c r="CZ201" s="1"/>
      <c r="DA201" s="1"/>
      <c r="DB201" s="1"/>
      <c r="DC201" s="1"/>
      <c r="DD201" s="1"/>
      <c r="DE201" s="1"/>
      <c r="DF201" s="1"/>
      <c r="DG201" s="1"/>
      <c r="DH201" s="1"/>
      <c r="DI201" s="1"/>
      <c r="DJ201" s="1"/>
      <c r="DK201" s="1"/>
      <c r="DL201" s="1"/>
      <c r="DM201" s="1"/>
      <c r="DN201" s="1"/>
      <c r="DO201" s="1"/>
      <c r="DP201" s="1"/>
      <c r="DQ201" s="1"/>
      <c r="DR201" s="1"/>
      <c r="DS201" s="1"/>
      <c r="DT201" s="1"/>
      <c r="DU201" s="1"/>
      <c r="DV201" s="1"/>
      <c r="DW201" s="1"/>
      <c r="DX201" s="1"/>
      <c r="DY201" s="1"/>
      <c r="DZ201" s="1"/>
      <c r="EA201" s="1"/>
      <c r="EB201" s="1"/>
      <c r="EC201" s="1"/>
      <c r="ED201" s="1"/>
      <c r="EE201" s="1"/>
      <c r="EF201" s="1"/>
      <c r="EG201" s="1"/>
      <c r="EH201" s="1"/>
      <c r="EI201" s="1"/>
      <c r="EJ201" s="1"/>
      <c r="EK201" s="1"/>
      <c r="EL201" s="1"/>
      <c r="EM201" s="1"/>
      <c r="EN201" s="1"/>
      <c r="EO201" s="1"/>
      <c r="EP201" s="1"/>
      <c r="EQ201" s="1"/>
      <c r="ER201" s="1"/>
      <c r="ES201" s="1"/>
      <c r="ET201" s="1"/>
      <c r="WZB201" s="1"/>
      <c r="WZC201" s="1"/>
      <c r="WZD201" s="1"/>
      <c r="WZE201" s="1"/>
      <c r="WZF201" s="1"/>
      <c r="WZG201" s="1"/>
      <c r="WZH201" s="1"/>
      <c r="WZI201" s="1"/>
      <c r="WZJ201" s="1"/>
      <c r="WZK201" s="1"/>
      <c r="WZL201" s="1"/>
      <c r="WZM201" s="1"/>
      <c r="WZN201" s="1"/>
      <c r="WZO201" s="1"/>
      <c r="WZP201" s="1"/>
      <c r="WZQ201" s="1"/>
      <c r="WZR201" s="1"/>
      <c r="WZS201" s="1"/>
      <c r="WZT201" s="1"/>
      <c r="WZU201" s="1"/>
      <c r="WZV201" s="1"/>
      <c r="WZW201" s="1"/>
      <c r="WZX201" s="1"/>
      <c r="WZY201" s="1"/>
      <c r="WZZ201" s="1"/>
      <c r="XAA201" s="1"/>
      <c r="XAB201" s="1"/>
      <c r="XAC201" s="1"/>
      <c r="XAD201" s="1"/>
      <c r="XAE201" s="1"/>
      <c r="XAF201" s="1"/>
      <c r="XAG201" s="1"/>
      <c r="XAH201" s="1"/>
      <c r="XAI201" s="1"/>
      <c r="XAJ201" s="1"/>
      <c r="XAK201" s="1"/>
      <c r="XAL201" s="1"/>
      <c r="XAM201" s="1"/>
      <c r="XAN201" s="1"/>
      <c r="XAO201" s="1"/>
      <c r="XAP201" s="1"/>
      <c r="XAQ201" s="1"/>
      <c r="XAR201" s="1"/>
      <c r="XAS201" s="1"/>
      <c r="XAT201" s="1"/>
      <c r="XAU201" s="1"/>
      <c r="XAV201" s="1"/>
      <c r="XAW201" s="1"/>
      <c r="XAX201" s="1"/>
      <c r="XAY201" s="1"/>
      <c r="XAZ201" s="1"/>
      <c r="XBA201" s="1"/>
      <c r="XBB201" s="1"/>
      <c r="XBC201" s="1"/>
      <c r="XBD201" s="1"/>
      <c r="XBE201" s="1"/>
      <c r="XBF201" s="1"/>
      <c r="XBG201" s="1"/>
      <c r="XBH201" s="1"/>
      <c r="XBI201" s="1"/>
      <c r="XBJ201" s="1"/>
      <c r="XBK201" s="1"/>
      <c r="XBL201" s="1"/>
      <c r="XBM201" s="1"/>
      <c r="XBN201" s="1"/>
      <c r="XBO201" s="1"/>
      <c r="XBP201" s="1"/>
      <c r="XBQ201" s="1"/>
      <c r="XBR201" s="1"/>
      <c r="XBS201" s="1"/>
      <c r="XBT201" s="1"/>
      <c r="XBU201" s="1"/>
      <c r="XBV201" s="1"/>
      <c r="XBW201" s="1"/>
      <c r="XBX201" s="1"/>
      <c r="XBY201" s="1"/>
      <c r="XBZ201" s="1"/>
      <c r="XCA201" s="1"/>
      <c r="XCB201" s="1"/>
      <c r="XCC201" s="1"/>
      <c r="XCD201" s="1"/>
      <c r="XCE201" s="1"/>
      <c r="XCF201" s="1"/>
      <c r="XCG201" s="1"/>
      <c r="XCH201" s="1"/>
      <c r="XCI201" s="1"/>
      <c r="XCJ201" s="1"/>
      <c r="XCK201" s="1"/>
      <c r="XCL201" s="1"/>
      <c r="XCM201" s="1"/>
      <c r="XCN201" s="1"/>
      <c r="XCO201" s="1"/>
      <c r="XCP201" s="1"/>
      <c r="XCQ201" s="1"/>
      <c r="XCR201" s="1"/>
      <c r="XCS201" s="1"/>
      <c r="XCT201" s="1"/>
      <c r="XCU201" s="1"/>
      <c r="XCV201" s="1"/>
      <c r="XCW201" s="1"/>
      <c r="XCX201" s="1"/>
      <c r="XCY201" s="1"/>
      <c r="XCZ201" s="1"/>
      <c r="XDA201" s="1"/>
      <c r="XDB201" s="1"/>
      <c r="XDC201" s="1"/>
      <c r="XDD201" s="1"/>
      <c r="XDE201" s="1"/>
      <c r="XDF201" s="1"/>
      <c r="XDG201" s="1"/>
      <c r="XDH201" s="1"/>
      <c r="XDI201" s="1"/>
      <c r="XDJ201" s="1"/>
      <c r="XDK201" s="1"/>
      <c r="XDL201" s="1"/>
      <c r="XDM201" s="1"/>
      <c r="XDN201" s="1"/>
      <c r="XDO201" s="1"/>
      <c r="XDP201" s="1"/>
      <c r="XDQ201" s="1"/>
      <c r="XDR201" s="1"/>
      <c r="XDS201" s="1"/>
      <c r="XDT201" s="1"/>
      <c r="XDU201" s="1"/>
      <c r="XDV201" s="1"/>
      <c r="XDW201" s="1"/>
      <c r="XDX201" s="1"/>
      <c r="XDY201" s="1"/>
      <c r="XDZ201" s="1"/>
      <c r="XEA201" s="1"/>
      <c r="XEB201" s="1"/>
      <c r="XEC201" s="1"/>
      <c r="XED201" s="1"/>
      <c r="XEE201" s="1"/>
      <c r="XEF201" s="1"/>
      <c r="XEG201" s="1"/>
      <c r="XEH201" s="1"/>
      <c r="XEI201" s="1"/>
      <c r="XEJ201" s="1"/>
      <c r="XEK201" s="1"/>
      <c r="XEL201" s="1"/>
      <c r="XEM201" s="1"/>
      <c r="XEN201" s="1"/>
      <c r="XEO201" s="1"/>
      <c r="XEP201" s="1"/>
      <c r="XEQ201" s="1"/>
      <c r="XER201" s="1"/>
      <c r="XES201" s="1"/>
      <c r="XET201" s="1"/>
      <c r="XEU201" s="1"/>
      <c r="XEV201" s="1"/>
      <c r="XEW201" s="1"/>
      <c r="XEX201" s="1"/>
      <c r="XEY201" s="1"/>
      <c r="XEZ201" s="1"/>
      <c r="XFA201" s="1"/>
      <c r="XFB201" s="1"/>
      <c r="XFC201" s="1"/>
    </row>
    <row r="202" spans="1:150 16226:16383" s="3" customFormat="1" ht="20.5" x14ac:dyDescent="0.35">
      <c r="A202" s="93">
        <f t="shared" ref="A202:A207" si="41">A201+1</f>
        <v>3</v>
      </c>
      <c r="B202" s="93"/>
      <c r="C202" s="49" t="s">
        <v>329</v>
      </c>
      <c r="D202" s="49" t="s">
        <v>350</v>
      </c>
      <c r="E202" s="70">
        <f>98.26*(10.764)</f>
        <v>1057.67064</v>
      </c>
      <c r="F202" s="70">
        <f>(1.52*2.4+3.05*1.22)*(10.764)</f>
        <v>79.319915999999992</v>
      </c>
      <c r="G202" s="77">
        <v>0</v>
      </c>
      <c r="H202" s="77">
        <f t="shared" ref="H202:H203" si="42">E202+F202+(IF(G202&lt;101,G202,IF(G202&lt;201,G202/2,IF(G202&lt;=301,G202/3,G202/4))))</f>
        <v>1136.990556</v>
      </c>
      <c r="I202" s="1">
        <f>29900000/H202</f>
        <v>26297.491955597212</v>
      </c>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c r="BD202" s="1"/>
      <c r="BE202" s="1"/>
      <c r="BF202" s="1"/>
      <c r="BG202" s="1"/>
      <c r="BH202" s="1"/>
      <c r="BI202" s="1"/>
      <c r="BJ202" s="1"/>
      <c r="BK202" s="1"/>
      <c r="BL202" s="1"/>
      <c r="BM202" s="1"/>
      <c r="BN202" s="1"/>
      <c r="BO202" s="1"/>
      <c r="BP202" s="1"/>
      <c r="BQ202" s="1"/>
      <c r="BR202" s="1"/>
      <c r="BS202" s="1"/>
      <c r="BT202" s="1"/>
      <c r="BU202" s="1"/>
      <c r="BV202" s="1"/>
      <c r="BW202" s="1"/>
      <c r="BX202" s="1"/>
      <c r="BY202" s="1"/>
      <c r="BZ202" s="1"/>
      <c r="CA202" s="1"/>
      <c r="CB202" s="1"/>
      <c r="CC202" s="1"/>
      <c r="CD202" s="1"/>
      <c r="CE202" s="1"/>
      <c r="CF202" s="1"/>
      <c r="CG202" s="1"/>
      <c r="CH202" s="1"/>
      <c r="CI202" s="1"/>
      <c r="CJ202" s="1"/>
      <c r="CK202" s="1"/>
      <c r="CL202" s="1"/>
      <c r="CM202" s="1"/>
      <c r="CN202" s="1"/>
      <c r="CO202" s="1"/>
      <c r="CP202" s="1"/>
      <c r="CQ202" s="1"/>
      <c r="CR202" s="1"/>
      <c r="CS202" s="1"/>
      <c r="CT202" s="1"/>
      <c r="CU202" s="1"/>
      <c r="CV202" s="1"/>
      <c r="CW202" s="1"/>
      <c r="CX202" s="1"/>
      <c r="CY202" s="1"/>
      <c r="CZ202" s="1"/>
      <c r="DA202" s="1"/>
      <c r="DB202" s="1"/>
      <c r="DC202" s="1"/>
      <c r="DD202" s="1"/>
      <c r="DE202" s="1"/>
      <c r="DF202" s="1"/>
      <c r="DG202" s="1"/>
      <c r="DH202" s="1"/>
      <c r="DI202" s="1"/>
      <c r="DJ202" s="1"/>
      <c r="DK202" s="1"/>
      <c r="DL202" s="1"/>
      <c r="DM202" s="1"/>
      <c r="DN202" s="1"/>
      <c r="DO202" s="1"/>
      <c r="DP202" s="1"/>
      <c r="DQ202" s="1"/>
      <c r="DR202" s="1"/>
      <c r="DS202" s="1"/>
      <c r="DT202" s="1"/>
      <c r="DU202" s="1"/>
      <c r="DV202" s="1"/>
      <c r="DW202" s="1"/>
      <c r="DX202" s="1"/>
      <c r="DY202" s="1"/>
      <c r="DZ202" s="1"/>
      <c r="EA202" s="1"/>
      <c r="EB202" s="1"/>
      <c r="EC202" s="1"/>
      <c r="ED202" s="1"/>
      <c r="EE202" s="1"/>
      <c r="EF202" s="1"/>
      <c r="EG202" s="1"/>
      <c r="EH202" s="1"/>
      <c r="EI202" s="1"/>
      <c r="EJ202" s="1"/>
      <c r="EK202" s="1"/>
      <c r="EL202" s="1"/>
      <c r="EM202" s="1"/>
      <c r="EN202" s="1"/>
      <c r="EO202" s="1"/>
      <c r="EP202" s="1"/>
      <c r="EQ202" s="1"/>
      <c r="ER202" s="1"/>
      <c r="ES202" s="1"/>
      <c r="ET202" s="1"/>
      <c r="WZB202" s="1"/>
      <c r="WZC202" s="1"/>
      <c r="WZD202" s="1"/>
      <c r="WZE202" s="1"/>
      <c r="WZF202" s="1"/>
      <c r="WZG202" s="1"/>
      <c r="WZH202" s="1"/>
      <c r="WZI202" s="1"/>
      <c r="WZJ202" s="1"/>
      <c r="WZK202" s="1"/>
      <c r="WZL202" s="1"/>
      <c r="WZM202" s="1"/>
      <c r="WZN202" s="1"/>
      <c r="WZO202" s="1"/>
      <c r="WZP202" s="1"/>
      <c r="WZQ202" s="1"/>
      <c r="WZR202" s="1"/>
      <c r="WZS202" s="1"/>
      <c r="WZT202" s="1"/>
      <c r="WZU202" s="1"/>
      <c r="WZV202" s="1"/>
      <c r="WZW202" s="1"/>
      <c r="WZX202" s="1"/>
      <c r="WZY202" s="1"/>
      <c r="WZZ202" s="1"/>
      <c r="XAA202" s="1"/>
      <c r="XAB202" s="1"/>
      <c r="XAC202" s="1"/>
      <c r="XAD202" s="1"/>
      <c r="XAE202" s="1"/>
      <c r="XAF202" s="1"/>
      <c r="XAG202" s="1"/>
      <c r="XAH202" s="1"/>
      <c r="XAI202" s="1"/>
      <c r="XAJ202" s="1"/>
      <c r="XAK202" s="1"/>
      <c r="XAL202" s="1"/>
      <c r="XAM202" s="1"/>
      <c r="XAN202" s="1"/>
      <c r="XAO202" s="1"/>
      <c r="XAP202" s="1"/>
      <c r="XAQ202" s="1"/>
      <c r="XAR202" s="1"/>
      <c r="XAS202" s="1"/>
      <c r="XAT202" s="1"/>
      <c r="XAU202" s="1"/>
      <c r="XAV202" s="1"/>
      <c r="XAW202" s="1"/>
      <c r="XAX202" s="1"/>
      <c r="XAY202" s="1"/>
      <c r="XAZ202" s="1"/>
      <c r="XBA202" s="1"/>
      <c r="XBB202" s="1"/>
      <c r="XBC202" s="1"/>
      <c r="XBD202" s="1"/>
      <c r="XBE202" s="1"/>
      <c r="XBF202" s="1"/>
      <c r="XBG202" s="1"/>
      <c r="XBH202" s="1"/>
      <c r="XBI202" s="1"/>
      <c r="XBJ202" s="1"/>
      <c r="XBK202" s="1"/>
      <c r="XBL202" s="1"/>
      <c r="XBM202" s="1"/>
      <c r="XBN202" s="1"/>
      <c r="XBO202" s="1"/>
      <c r="XBP202" s="1"/>
      <c r="XBQ202" s="1"/>
      <c r="XBR202" s="1"/>
      <c r="XBS202" s="1"/>
      <c r="XBT202" s="1"/>
      <c r="XBU202" s="1"/>
      <c r="XBV202" s="1"/>
      <c r="XBW202" s="1"/>
      <c r="XBX202" s="1"/>
      <c r="XBY202" s="1"/>
      <c r="XBZ202" s="1"/>
      <c r="XCA202" s="1"/>
      <c r="XCB202" s="1"/>
      <c r="XCC202" s="1"/>
      <c r="XCD202" s="1"/>
      <c r="XCE202" s="1"/>
      <c r="XCF202" s="1"/>
      <c r="XCG202" s="1"/>
      <c r="XCH202" s="1"/>
      <c r="XCI202" s="1"/>
      <c r="XCJ202" s="1"/>
      <c r="XCK202" s="1"/>
      <c r="XCL202" s="1"/>
      <c r="XCM202" s="1"/>
      <c r="XCN202" s="1"/>
      <c r="XCO202" s="1"/>
      <c r="XCP202" s="1"/>
      <c r="XCQ202" s="1"/>
      <c r="XCR202" s="1"/>
      <c r="XCS202" s="1"/>
      <c r="XCT202" s="1"/>
      <c r="XCU202" s="1"/>
      <c r="XCV202" s="1"/>
      <c r="XCW202" s="1"/>
      <c r="XCX202" s="1"/>
      <c r="XCY202" s="1"/>
      <c r="XCZ202" s="1"/>
      <c r="XDA202" s="1"/>
      <c r="XDB202" s="1"/>
      <c r="XDC202" s="1"/>
      <c r="XDD202" s="1"/>
      <c r="XDE202" s="1"/>
      <c r="XDF202" s="1"/>
      <c r="XDG202" s="1"/>
      <c r="XDH202" s="1"/>
      <c r="XDI202" s="1"/>
      <c r="XDJ202" s="1"/>
      <c r="XDK202" s="1"/>
      <c r="XDL202" s="1"/>
      <c r="XDM202" s="1"/>
      <c r="XDN202" s="1"/>
      <c r="XDO202" s="1"/>
      <c r="XDP202" s="1"/>
      <c r="XDQ202" s="1"/>
      <c r="XDR202" s="1"/>
      <c r="XDS202" s="1"/>
      <c r="XDT202" s="1"/>
      <c r="XDU202" s="1"/>
      <c r="XDV202" s="1"/>
      <c r="XDW202" s="1"/>
      <c r="XDX202" s="1"/>
      <c r="XDY202" s="1"/>
      <c r="XDZ202" s="1"/>
      <c r="XEA202" s="1"/>
      <c r="XEB202" s="1"/>
      <c r="XEC202" s="1"/>
      <c r="XED202" s="1"/>
      <c r="XEE202" s="1"/>
      <c r="XEF202" s="1"/>
      <c r="XEG202" s="1"/>
      <c r="XEH202" s="1"/>
      <c r="XEI202" s="1"/>
      <c r="XEJ202" s="1"/>
      <c r="XEK202" s="1"/>
      <c r="XEL202" s="1"/>
      <c r="XEM202" s="1"/>
      <c r="XEN202" s="1"/>
      <c r="XEO202" s="1"/>
      <c r="XEP202" s="1"/>
      <c r="XEQ202" s="1"/>
      <c r="XER202" s="1"/>
      <c r="XES202" s="1"/>
      <c r="XET202" s="1"/>
      <c r="XEU202" s="1"/>
      <c r="XEV202" s="1"/>
      <c r="XEW202" s="1"/>
      <c r="XEX202" s="1"/>
      <c r="XEY202" s="1"/>
      <c r="XEZ202" s="1"/>
      <c r="XFA202" s="1"/>
      <c r="XFB202" s="1"/>
      <c r="XFC202" s="1"/>
    </row>
    <row r="203" spans="1:150 16226:16383" s="3" customFormat="1" ht="20.25" customHeight="1" x14ac:dyDescent="0.35">
      <c r="A203" s="93">
        <f t="shared" si="41"/>
        <v>4</v>
      </c>
      <c r="B203" s="93"/>
      <c r="C203" s="49" t="s">
        <v>329</v>
      </c>
      <c r="D203" s="49" t="s">
        <v>335</v>
      </c>
      <c r="E203" s="70">
        <f>(73.18)*(10.764)</f>
        <v>787.70952</v>
      </c>
      <c r="F203" s="70">
        <f>(1.22*(2.92+2.45))*(10.764)</f>
        <v>70.519269600000001</v>
      </c>
      <c r="G203" s="77">
        <v>0</v>
      </c>
      <c r="H203" s="77">
        <f t="shared" si="42"/>
        <v>858.22878960000003</v>
      </c>
      <c r="I203" s="1" t="s">
        <v>375</v>
      </c>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c r="BD203" s="1"/>
      <c r="BE203" s="1"/>
      <c r="BF203" s="1"/>
      <c r="BG203" s="1"/>
      <c r="BH203" s="1"/>
      <c r="BI203" s="1"/>
      <c r="BJ203" s="1"/>
      <c r="BK203" s="1"/>
      <c r="BL203" s="1"/>
      <c r="BM203" s="1"/>
      <c r="BN203" s="1"/>
      <c r="BO203" s="1"/>
      <c r="BP203" s="1"/>
      <c r="BQ203" s="1"/>
      <c r="BR203" s="1"/>
      <c r="BS203" s="1"/>
      <c r="BT203" s="1"/>
      <c r="BU203" s="1"/>
      <c r="BV203" s="1"/>
      <c r="BW203" s="1"/>
      <c r="BX203" s="1"/>
      <c r="BY203" s="1"/>
      <c r="BZ203" s="1"/>
      <c r="CA203" s="1"/>
      <c r="CB203" s="1"/>
      <c r="CC203" s="1"/>
      <c r="CD203" s="1"/>
      <c r="CE203" s="1"/>
      <c r="CF203" s="1"/>
      <c r="CG203" s="1"/>
      <c r="CH203" s="1"/>
      <c r="CI203" s="1"/>
      <c r="CJ203" s="1"/>
      <c r="CK203" s="1"/>
      <c r="CL203" s="1"/>
      <c r="CM203" s="1"/>
      <c r="CN203" s="1"/>
      <c r="CO203" s="1"/>
      <c r="CP203" s="1"/>
      <c r="CQ203" s="1"/>
      <c r="CR203" s="1"/>
      <c r="CS203" s="1"/>
      <c r="CT203" s="1"/>
      <c r="CU203" s="1"/>
      <c r="CV203" s="1"/>
      <c r="CW203" s="1"/>
      <c r="CX203" s="1"/>
      <c r="CY203" s="1"/>
      <c r="CZ203" s="1"/>
      <c r="DA203" s="1"/>
      <c r="DB203" s="1"/>
      <c r="DC203" s="1"/>
      <c r="DD203" s="1"/>
      <c r="DE203" s="1"/>
      <c r="DF203" s="1"/>
      <c r="DG203" s="1"/>
      <c r="DH203" s="1"/>
      <c r="DI203" s="1"/>
      <c r="DJ203" s="1"/>
      <c r="DK203" s="1"/>
      <c r="DL203" s="1"/>
      <c r="DM203" s="1"/>
      <c r="DN203" s="1"/>
      <c r="DO203" s="1"/>
      <c r="DP203" s="1"/>
      <c r="DQ203" s="1"/>
      <c r="DR203" s="1"/>
      <c r="DS203" s="1"/>
      <c r="DT203" s="1"/>
      <c r="DU203" s="1"/>
      <c r="DV203" s="1"/>
      <c r="DW203" s="1"/>
      <c r="DX203" s="1"/>
      <c r="DY203" s="1"/>
      <c r="DZ203" s="1"/>
      <c r="EA203" s="1"/>
      <c r="EB203" s="1"/>
      <c r="EC203" s="1"/>
      <c r="ED203" s="1"/>
      <c r="EE203" s="1"/>
      <c r="EF203" s="1"/>
      <c r="EG203" s="1"/>
      <c r="EH203" s="1"/>
      <c r="EI203" s="1"/>
      <c r="EJ203" s="1"/>
      <c r="EK203" s="1"/>
      <c r="EL203" s="1"/>
      <c r="EM203" s="1"/>
      <c r="EN203" s="1"/>
      <c r="EO203" s="1"/>
      <c r="EP203" s="1"/>
      <c r="EQ203" s="1"/>
      <c r="ER203" s="1"/>
      <c r="ES203" s="1"/>
      <c r="ET203" s="1"/>
      <c r="WZB203" s="1"/>
      <c r="WZC203" s="1"/>
      <c r="WZD203" s="1"/>
      <c r="WZE203" s="1"/>
      <c r="WZF203" s="1"/>
      <c r="WZG203" s="1"/>
      <c r="WZH203" s="1"/>
      <c r="WZI203" s="1"/>
      <c r="WZJ203" s="1"/>
      <c r="WZK203" s="1"/>
      <c r="WZL203" s="1"/>
      <c r="WZM203" s="1"/>
      <c r="WZN203" s="1"/>
      <c r="WZO203" s="1"/>
      <c r="WZP203" s="1"/>
      <c r="WZQ203" s="1"/>
      <c r="WZR203" s="1"/>
      <c r="WZS203" s="1"/>
      <c r="WZT203" s="1"/>
      <c r="WZU203" s="1"/>
      <c r="WZV203" s="1"/>
      <c r="WZW203" s="1"/>
      <c r="WZX203" s="1"/>
      <c r="WZY203" s="1"/>
      <c r="WZZ203" s="1"/>
      <c r="XAA203" s="1"/>
      <c r="XAB203" s="1"/>
      <c r="XAC203" s="1"/>
      <c r="XAD203" s="1"/>
      <c r="XAE203" s="1"/>
      <c r="XAF203" s="1"/>
      <c r="XAG203" s="1"/>
      <c r="XAH203" s="1"/>
      <c r="XAI203" s="1"/>
      <c r="XAJ203" s="1"/>
      <c r="XAK203" s="1"/>
      <c r="XAL203" s="1"/>
      <c r="XAM203" s="1"/>
      <c r="XAN203" s="1"/>
      <c r="XAO203" s="1"/>
      <c r="XAP203" s="1"/>
      <c r="XAQ203" s="1"/>
      <c r="XAR203" s="1"/>
      <c r="XAS203" s="1"/>
      <c r="XAT203" s="1"/>
      <c r="XAU203" s="1"/>
      <c r="XAV203" s="1"/>
      <c r="XAW203" s="1"/>
      <c r="XAX203" s="1"/>
      <c r="XAY203" s="1"/>
      <c r="XAZ203" s="1"/>
      <c r="XBA203" s="1"/>
      <c r="XBB203" s="1"/>
      <c r="XBC203" s="1"/>
      <c r="XBD203" s="1"/>
      <c r="XBE203" s="1"/>
      <c r="XBF203" s="1"/>
      <c r="XBG203" s="1"/>
      <c r="XBH203" s="1"/>
      <c r="XBI203" s="1"/>
      <c r="XBJ203" s="1"/>
      <c r="XBK203" s="1"/>
      <c r="XBL203" s="1"/>
      <c r="XBM203" s="1"/>
      <c r="XBN203" s="1"/>
      <c r="XBO203" s="1"/>
      <c r="XBP203" s="1"/>
      <c r="XBQ203" s="1"/>
      <c r="XBR203" s="1"/>
      <c r="XBS203" s="1"/>
      <c r="XBT203" s="1"/>
      <c r="XBU203" s="1"/>
      <c r="XBV203" s="1"/>
      <c r="XBW203" s="1"/>
      <c r="XBX203" s="1"/>
      <c r="XBY203" s="1"/>
      <c r="XBZ203" s="1"/>
      <c r="XCA203" s="1"/>
      <c r="XCB203" s="1"/>
      <c r="XCC203" s="1"/>
      <c r="XCD203" s="1"/>
      <c r="XCE203" s="1"/>
      <c r="XCF203" s="1"/>
      <c r="XCG203" s="1"/>
      <c r="XCH203" s="1"/>
      <c r="XCI203" s="1"/>
      <c r="XCJ203" s="1"/>
      <c r="XCK203" s="1"/>
      <c r="XCL203" s="1"/>
      <c r="XCM203" s="1"/>
      <c r="XCN203" s="1"/>
      <c r="XCO203" s="1"/>
      <c r="XCP203" s="1"/>
      <c r="XCQ203" s="1"/>
      <c r="XCR203" s="1"/>
      <c r="XCS203" s="1"/>
      <c r="XCT203" s="1"/>
      <c r="XCU203" s="1"/>
      <c r="XCV203" s="1"/>
      <c r="XCW203" s="1"/>
      <c r="XCX203" s="1"/>
      <c r="XCY203" s="1"/>
      <c r="XCZ203" s="1"/>
      <c r="XDA203" s="1"/>
      <c r="XDB203" s="1"/>
      <c r="XDC203" s="1"/>
      <c r="XDD203" s="1"/>
      <c r="XDE203" s="1"/>
      <c r="XDF203" s="1"/>
      <c r="XDG203" s="1"/>
      <c r="XDH203" s="1"/>
      <c r="XDI203" s="1"/>
      <c r="XDJ203" s="1"/>
      <c r="XDK203" s="1"/>
      <c r="XDL203" s="1"/>
      <c r="XDM203" s="1"/>
      <c r="XDN203" s="1"/>
      <c r="XDO203" s="1"/>
      <c r="XDP203" s="1"/>
      <c r="XDQ203" s="1"/>
      <c r="XDR203" s="1"/>
      <c r="XDS203" s="1"/>
      <c r="XDT203" s="1"/>
      <c r="XDU203" s="1"/>
      <c r="XDV203" s="1"/>
      <c r="XDW203" s="1"/>
      <c r="XDX203" s="1"/>
      <c r="XDY203" s="1"/>
      <c r="XDZ203" s="1"/>
      <c r="XEA203" s="1"/>
      <c r="XEB203" s="1"/>
      <c r="XEC203" s="1"/>
      <c r="XED203" s="1"/>
      <c r="XEE203" s="1"/>
      <c r="XEF203" s="1"/>
      <c r="XEG203" s="1"/>
      <c r="XEH203" s="1"/>
      <c r="XEI203" s="1"/>
      <c r="XEJ203" s="1"/>
      <c r="XEK203" s="1"/>
      <c r="XEL203" s="1"/>
      <c r="XEM203" s="1"/>
      <c r="XEN203" s="1"/>
      <c r="XEO203" s="1"/>
      <c r="XEP203" s="1"/>
      <c r="XEQ203" s="1"/>
      <c r="XER203" s="1"/>
      <c r="XES203" s="1"/>
      <c r="XET203" s="1"/>
      <c r="XEU203" s="1"/>
      <c r="XEV203" s="1"/>
      <c r="XEW203" s="1"/>
      <c r="XEX203" s="1"/>
      <c r="XEY203" s="1"/>
      <c r="XEZ203" s="1"/>
      <c r="XFA203" s="1"/>
      <c r="XFB203" s="1"/>
      <c r="XFC203" s="1"/>
    </row>
    <row r="204" spans="1:150 16226:16383" s="3" customFormat="1" ht="20.25" customHeight="1" x14ac:dyDescent="0.35">
      <c r="A204" s="93">
        <f t="shared" si="41"/>
        <v>5</v>
      </c>
      <c r="B204" s="93"/>
      <c r="C204" s="49" t="s">
        <v>329</v>
      </c>
      <c r="D204" s="191" t="s">
        <v>351</v>
      </c>
      <c r="E204" s="191"/>
      <c r="F204" s="191"/>
      <c r="G204" s="191"/>
      <c r="H204" s="19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c r="BD204" s="1"/>
      <c r="BE204" s="1"/>
      <c r="BF204" s="1"/>
      <c r="BG204" s="1"/>
      <c r="BH204" s="1"/>
      <c r="BI204" s="1"/>
      <c r="BJ204" s="1"/>
      <c r="BK204" s="1"/>
      <c r="BL204" s="1"/>
      <c r="BM204" s="1"/>
      <c r="BN204" s="1"/>
      <c r="BO204" s="1"/>
      <c r="BP204" s="1"/>
      <c r="BQ204" s="1"/>
      <c r="BR204" s="1"/>
      <c r="BS204" s="1"/>
      <c r="BT204" s="1"/>
      <c r="BU204" s="1"/>
      <c r="BV204" s="1"/>
      <c r="BW204" s="1"/>
      <c r="BX204" s="1"/>
      <c r="BY204" s="1"/>
      <c r="BZ204" s="1"/>
      <c r="CA204" s="1"/>
      <c r="CB204" s="1"/>
      <c r="CC204" s="1"/>
      <c r="CD204" s="1"/>
      <c r="CE204" s="1"/>
      <c r="CF204" s="1"/>
      <c r="CG204" s="1"/>
      <c r="CH204" s="1"/>
      <c r="CI204" s="1"/>
      <c r="CJ204" s="1"/>
      <c r="CK204" s="1"/>
      <c r="CL204" s="1"/>
      <c r="CM204" s="1"/>
      <c r="CN204" s="1"/>
      <c r="CO204" s="1"/>
      <c r="CP204" s="1"/>
      <c r="CQ204" s="1"/>
      <c r="CR204" s="1"/>
      <c r="CS204" s="1"/>
      <c r="CT204" s="1"/>
      <c r="CU204" s="1"/>
      <c r="CV204" s="1"/>
      <c r="CW204" s="1"/>
      <c r="CX204" s="1"/>
      <c r="CY204" s="1"/>
      <c r="CZ204" s="1"/>
      <c r="DA204" s="1"/>
      <c r="DB204" s="1"/>
      <c r="DC204" s="1"/>
      <c r="DD204" s="1"/>
      <c r="DE204" s="1"/>
      <c r="DF204" s="1"/>
      <c r="DG204" s="1"/>
      <c r="DH204" s="1"/>
      <c r="DI204" s="1"/>
      <c r="DJ204" s="1"/>
      <c r="DK204" s="1"/>
      <c r="DL204" s="1"/>
      <c r="DM204" s="1"/>
      <c r="DN204" s="1"/>
      <c r="DO204" s="1"/>
      <c r="DP204" s="1"/>
      <c r="DQ204" s="1"/>
      <c r="DR204" s="1"/>
      <c r="DS204" s="1"/>
      <c r="DT204" s="1"/>
      <c r="DU204" s="1"/>
      <c r="DV204" s="1"/>
      <c r="DW204" s="1"/>
      <c r="DX204" s="1"/>
      <c r="DY204" s="1"/>
      <c r="DZ204" s="1"/>
      <c r="EA204" s="1"/>
      <c r="EB204" s="1"/>
      <c r="EC204" s="1"/>
      <c r="ED204" s="1"/>
      <c r="EE204" s="1"/>
      <c r="EF204" s="1"/>
      <c r="EG204" s="1"/>
      <c r="EH204" s="1"/>
      <c r="EI204" s="1"/>
      <c r="EJ204" s="1"/>
      <c r="EK204" s="1"/>
      <c r="EL204" s="1"/>
      <c r="EM204" s="1"/>
      <c r="EN204" s="1"/>
      <c r="EO204" s="1"/>
      <c r="EP204" s="1"/>
      <c r="EQ204" s="1"/>
      <c r="ER204" s="1"/>
      <c r="ES204" s="1"/>
      <c r="ET204" s="1"/>
      <c r="WZB204" s="1"/>
      <c r="WZC204" s="1"/>
      <c r="WZD204" s="1"/>
      <c r="WZE204" s="1"/>
      <c r="WZF204" s="1"/>
      <c r="WZG204" s="1"/>
      <c r="WZH204" s="1"/>
      <c r="WZI204" s="1"/>
      <c r="WZJ204" s="1"/>
      <c r="WZK204" s="1"/>
      <c r="WZL204" s="1"/>
      <c r="WZM204" s="1"/>
      <c r="WZN204" s="1"/>
      <c r="WZO204" s="1"/>
      <c r="WZP204" s="1"/>
      <c r="WZQ204" s="1"/>
      <c r="WZR204" s="1"/>
      <c r="WZS204" s="1"/>
      <c r="WZT204" s="1"/>
      <c r="WZU204" s="1"/>
      <c r="WZV204" s="1"/>
      <c r="WZW204" s="1"/>
      <c r="WZX204" s="1"/>
      <c r="WZY204" s="1"/>
      <c r="WZZ204" s="1"/>
      <c r="XAA204" s="1"/>
      <c r="XAB204" s="1"/>
      <c r="XAC204" s="1"/>
      <c r="XAD204" s="1"/>
      <c r="XAE204" s="1"/>
      <c r="XAF204" s="1"/>
      <c r="XAG204" s="1"/>
      <c r="XAH204" s="1"/>
      <c r="XAI204" s="1"/>
      <c r="XAJ204" s="1"/>
      <c r="XAK204" s="1"/>
      <c r="XAL204" s="1"/>
      <c r="XAM204" s="1"/>
      <c r="XAN204" s="1"/>
      <c r="XAO204" s="1"/>
      <c r="XAP204" s="1"/>
      <c r="XAQ204" s="1"/>
      <c r="XAR204" s="1"/>
      <c r="XAS204" s="1"/>
      <c r="XAT204" s="1"/>
      <c r="XAU204" s="1"/>
      <c r="XAV204" s="1"/>
      <c r="XAW204" s="1"/>
      <c r="XAX204" s="1"/>
      <c r="XAY204" s="1"/>
      <c r="XAZ204" s="1"/>
      <c r="XBA204" s="1"/>
      <c r="XBB204" s="1"/>
      <c r="XBC204" s="1"/>
      <c r="XBD204" s="1"/>
      <c r="XBE204" s="1"/>
      <c r="XBF204" s="1"/>
      <c r="XBG204" s="1"/>
      <c r="XBH204" s="1"/>
      <c r="XBI204" s="1"/>
      <c r="XBJ204" s="1"/>
      <c r="XBK204" s="1"/>
      <c r="XBL204" s="1"/>
      <c r="XBM204" s="1"/>
      <c r="XBN204" s="1"/>
      <c r="XBO204" s="1"/>
      <c r="XBP204" s="1"/>
      <c r="XBQ204" s="1"/>
      <c r="XBR204" s="1"/>
      <c r="XBS204" s="1"/>
      <c r="XBT204" s="1"/>
      <c r="XBU204" s="1"/>
      <c r="XBV204" s="1"/>
      <c r="XBW204" s="1"/>
      <c r="XBX204" s="1"/>
      <c r="XBY204" s="1"/>
      <c r="XBZ204" s="1"/>
      <c r="XCA204" s="1"/>
      <c r="XCB204" s="1"/>
      <c r="XCC204" s="1"/>
      <c r="XCD204" s="1"/>
      <c r="XCE204" s="1"/>
      <c r="XCF204" s="1"/>
      <c r="XCG204" s="1"/>
      <c r="XCH204" s="1"/>
      <c r="XCI204" s="1"/>
      <c r="XCJ204" s="1"/>
      <c r="XCK204" s="1"/>
      <c r="XCL204" s="1"/>
      <c r="XCM204" s="1"/>
      <c r="XCN204" s="1"/>
      <c r="XCO204" s="1"/>
      <c r="XCP204" s="1"/>
      <c r="XCQ204" s="1"/>
      <c r="XCR204" s="1"/>
      <c r="XCS204" s="1"/>
      <c r="XCT204" s="1"/>
      <c r="XCU204" s="1"/>
      <c r="XCV204" s="1"/>
      <c r="XCW204" s="1"/>
      <c r="XCX204" s="1"/>
      <c r="XCY204" s="1"/>
      <c r="XCZ204" s="1"/>
      <c r="XDA204" s="1"/>
      <c r="XDB204" s="1"/>
      <c r="XDC204" s="1"/>
      <c r="XDD204" s="1"/>
      <c r="XDE204" s="1"/>
      <c r="XDF204" s="1"/>
      <c r="XDG204" s="1"/>
      <c r="XDH204" s="1"/>
      <c r="XDI204" s="1"/>
      <c r="XDJ204" s="1"/>
      <c r="XDK204" s="1"/>
      <c r="XDL204" s="1"/>
      <c r="XDM204" s="1"/>
      <c r="XDN204" s="1"/>
      <c r="XDO204" s="1"/>
      <c r="XDP204" s="1"/>
      <c r="XDQ204" s="1"/>
      <c r="XDR204" s="1"/>
      <c r="XDS204" s="1"/>
      <c r="XDT204" s="1"/>
      <c r="XDU204" s="1"/>
      <c r="XDV204" s="1"/>
      <c r="XDW204" s="1"/>
      <c r="XDX204" s="1"/>
      <c r="XDY204" s="1"/>
      <c r="XDZ204" s="1"/>
      <c r="XEA204" s="1"/>
      <c r="XEB204" s="1"/>
      <c r="XEC204" s="1"/>
      <c r="XED204" s="1"/>
      <c r="XEE204" s="1"/>
      <c r="XEF204" s="1"/>
      <c r="XEG204" s="1"/>
      <c r="XEH204" s="1"/>
      <c r="XEI204" s="1"/>
      <c r="XEJ204" s="1"/>
      <c r="XEK204" s="1"/>
      <c r="XEL204" s="1"/>
      <c r="XEM204" s="1"/>
      <c r="XEN204" s="1"/>
      <c r="XEO204" s="1"/>
      <c r="XEP204" s="1"/>
      <c r="XEQ204" s="1"/>
      <c r="XER204" s="1"/>
      <c r="XES204" s="1"/>
      <c r="XET204" s="1"/>
      <c r="XEU204" s="1"/>
      <c r="XEV204" s="1"/>
      <c r="XEW204" s="1"/>
      <c r="XEX204" s="1"/>
      <c r="XEY204" s="1"/>
      <c r="XEZ204" s="1"/>
      <c r="XFA204" s="1"/>
      <c r="XFB204" s="1"/>
      <c r="XFC204" s="1"/>
    </row>
    <row r="205" spans="1:150 16226:16383" s="3" customFormat="1" ht="20.25" customHeight="1" x14ac:dyDescent="0.35">
      <c r="A205" s="93">
        <f t="shared" si="41"/>
        <v>6</v>
      </c>
      <c r="B205" s="93"/>
      <c r="C205" s="49" t="s">
        <v>329</v>
      </c>
      <c r="D205" s="191" t="s">
        <v>351</v>
      </c>
      <c r="E205" s="191"/>
      <c r="F205" s="191"/>
      <c r="G205" s="191"/>
      <c r="H205" s="19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c r="BD205" s="1"/>
      <c r="BE205" s="1"/>
      <c r="BF205" s="1"/>
      <c r="BG205" s="1"/>
      <c r="BH205" s="1"/>
      <c r="BI205" s="1"/>
      <c r="BJ205" s="1"/>
      <c r="BK205" s="1"/>
      <c r="BL205" s="1"/>
      <c r="BM205" s="1"/>
      <c r="BN205" s="1"/>
      <c r="BO205" s="1"/>
      <c r="BP205" s="1"/>
      <c r="BQ205" s="1"/>
      <c r="BR205" s="1"/>
      <c r="BS205" s="1"/>
      <c r="BT205" s="1"/>
      <c r="BU205" s="1"/>
      <c r="BV205" s="1"/>
      <c r="BW205" s="1"/>
      <c r="BX205" s="1"/>
      <c r="BY205" s="1"/>
      <c r="BZ205" s="1"/>
      <c r="CA205" s="1"/>
      <c r="CB205" s="1"/>
      <c r="CC205" s="1"/>
      <c r="CD205" s="1"/>
      <c r="CE205" s="1"/>
      <c r="CF205" s="1"/>
      <c r="CG205" s="1"/>
      <c r="CH205" s="1"/>
      <c r="CI205" s="1"/>
      <c r="CJ205" s="1"/>
      <c r="CK205" s="1"/>
      <c r="CL205" s="1"/>
      <c r="CM205" s="1"/>
      <c r="CN205" s="1"/>
      <c r="CO205" s="1"/>
      <c r="CP205" s="1"/>
      <c r="CQ205" s="1"/>
      <c r="CR205" s="1"/>
      <c r="CS205" s="1"/>
      <c r="CT205" s="1"/>
      <c r="CU205" s="1"/>
      <c r="CV205" s="1"/>
      <c r="CW205" s="1"/>
      <c r="CX205" s="1"/>
      <c r="CY205" s="1"/>
      <c r="CZ205" s="1"/>
      <c r="DA205" s="1"/>
      <c r="DB205" s="1"/>
      <c r="DC205" s="1"/>
      <c r="DD205" s="1"/>
      <c r="DE205" s="1"/>
      <c r="DF205" s="1"/>
      <c r="DG205" s="1"/>
      <c r="DH205" s="1"/>
      <c r="DI205" s="1"/>
      <c r="DJ205" s="1"/>
      <c r="DK205" s="1"/>
      <c r="DL205" s="1"/>
      <c r="DM205" s="1"/>
      <c r="DN205" s="1"/>
      <c r="DO205" s="1"/>
      <c r="DP205" s="1"/>
      <c r="DQ205" s="1"/>
      <c r="DR205" s="1"/>
      <c r="DS205" s="1"/>
      <c r="DT205" s="1"/>
      <c r="DU205" s="1"/>
      <c r="DV205" s="1"/>
      <c r="DW205" s="1"/>
      <c r="DX205" s="1"/>
      <c r="DY205" s="1"/>
      <c r="DZ205" s="1"/>
      <c r="EA205" s="1"/>
      <c r="EB205" s="1"/>
      <c r="EC205" s="1"/>
      <c r="ED205" s="1"/>
      <c r="EE205" s="1"/>
      <c r="EF205" s="1"/>
      <c r="EG205" s="1"/>
      <c r="EH205" s="1"/>
      <c r="EI205" s="1"/>
      <c r="EJ205" s="1"/>
      <c r="EK205" s="1"/>
      <c r="EL205" s="1"/>
      <c r="EM205" s="1"/>
      <c r="EN205" s="1"/>
      <c r="EO205" s="1"/>
      <c r="EP205" s="1"/>
      <c r="EQ205" s="1"/>
      <c r="ER205" s="1"/>
      <c r="ES205" s="1"/>
      <c r="ET205" s="1"/>
      <c r="WZB205" s="1"/>
      <c r="WZC205" s="1"/>
      <c r="WZD205" s="1"/>
      <c r="WZE205" s="1"/>
      <c r="WZF205" s="1"/>
      <c r="WZG205" s="1"/>
      <c r="WZH205" s="1"/>
      <c r="WZI205" s="1"/>
      <c r="WZJ205" s="1"/>
      <c r="WZK205" s="1"/>
      <c r="WZL205" s="1"/>
      <c r="WZM205" s="1"/>
      <c r="WZN205" s="1"/>
      <c r="WZO205" s="1"/>
      <c r="WZP205" s="1"/>
      <c r="WZQ205" s="1"/>
      <c r="WZR205" s="1"/>
      <c r="WZS205" s="1"/>
      <c r="WZT205" s="1"/>
      <c r="WZU205" s="1"/>
      <c r="WZV205" s="1"/>
      <c r="WZW205" s="1"/>
      <c r="WZX205" s="1"/>
      <c r="WZY205" s="1"/>
      <c r="WZZ205" s="1"/>
      <c r="XAA205" s="1"/>
      <c r="XAB205" s="1"/>
      <c r="XAC205" s="1"/>
      <c r="XAD205" s="1"/>
      <c r="XAE205" s="1"/>
      <c r="XAF205" s="1"/>
      <c r="XAG205" s="1"/>
      <c r="XAH205" s="1"/>
      <c r="XAI205" s="1"/>
      <c r="XAJ205" s="1"/>
      <c r="XAK205" s="1"/>
      <c r="XAL205" s="1"/>
      <c r="XAM205" s="1"/>
      <c r="XAN205" s="1"/>
      <c r="XAO205" s="1"/>
      <c r="XAP205" s="1"/>
      <c r="XAQ205" s="1"/>
      <c r="XAR205" s="1"/>
      <c r="XAS205" s="1"/>
      <c r="XAT205" s="1"/>
      <c r="XAU205" s="1"/>
      <c r="XAV205" s="1"/>
      <c r="XAW205" s="1"/>
      <c r="XAX205" s="1"/>
      <c r="XAY205" s="1"/>
      <c r="XAZ205" s="1"/>
      <c r="XBA205" s="1"/>
      <c r="XBB205" s="1"/>
      <c r="XBC205" s="1"/>
      <c r="XBD205" s="1"/>
      <c r="XBE205" s="1"/>
      <c r="XBF205" s="1"/>
      <c r="XBG205" s="1"/>
      <c r="XBH205" s="1"/>
      <c r="XBI205" s="1"/>
      <c r="XBJ205" s="1"/>
      <c r="XBK205" s="1"/>
      <c r="XBL205" s="1"/>
      <c r="XBM205" s="1"/>
      <c r="XBN205" s="1"/>
      <c r="XBO205" s="1"/>
      <c r="XBP205" s="1"/>
      <c r="XBQ205" s="1"/>
      <c r="XBR205" s="1"/>
      <c r="XBS205" s="1"/>
      <c r="XBT205" s="1"/>
      <c r="XBU205" s="1"/>
      <c r="XBV205" s="1"/>
      <c r="XBW205" s="1"/>
      <c r="XBX205" s="1"/>
      <c r="XBY205" s="1"/>
      <c r="XBZ205" s="1"/>
      <c r="XCA205" s="1"/>
      <c r="XCB205" s="1"/>
      <c r="XCC205" s="1"/>
      <c r="XCD205" s="1"/>
      <c r="XCE205" s="1"/>
      <c r="XCF205" s="1"/>
      <c r="XCG205" s="1"/>
      <c r="XCH205" s="1"/>
      <c r="XCI205" s="1"/>
      <c r="XCJ205" s="1"/>
      <c r="XCK205" s="1"/>
      <c r="XCL205" s="1"/>
      <c r="XCM205" s="1"/>
      <c r="XCN205" s="1"/>
      <c r="XCO205" s="1"/>
      <c r="XCP205" s="1"/>
      <c r="XCQ205" s="1"/>
      <c r="XCR205" s="1"/>
      <c r="XCS205" s="1"/>
      <c r="XCT205" s="1"/>
      <c r="XCU205" s="1"/>
      <c r="XCV205" s="1"/>
      <c r="XCW205" s="1"/>
      <c r="XCX205" s="1"/>
      <c r="XCY205" s="1"/>
      <c r="XCZ205" s="1"/>
      <c r="XDA205" s="1"/>
      <c r="XDB205" s="1"/>
      <c r="XDC205" s="1"/>
      <c r="XDD205" s="1"/>
      <c r="XDE205" s="1"/>
      <c r="XDF205" s="1"/>
      <c r="XDG205" s="1"/>
      <c r="XDH205" s="1"/>
      <c r="XDI205" s="1"/>
      <c r="XDJ205" s="1"/>
      <c r="XDK205" s="1"/>
      <c r="XDL205" s="1"/>
      <c r="XDM205" s="1"/>
      <c r="XDN205" s="1"/>
      <c r="XDO205" s="1"/>
      <c r="XDP205" s="1"/>
      <c r="XDQ205" s="1"/>
      <c r="XDR205" s="1"/>
      <c r="XDS205" s="1"/>
      <c r="XDT205" s="1"/>
      <c r="XDU205" s="1"/>
      <c r="XDV205" s="1"/>
      <c r="XDW205" s="1"/>
      <c r="XDX205" s="1"/>
      <c r="XDY205" s="1"/>
      <c r="XDZ205" s="1"/>
      <c r="XEA205" s="1"/>
      <c r="XEB205" s="1"/>
      <c r="XEC205" s="1"/>
      <c r="XED205" s="1"/>
      <c r="XEE205" s="1"/>
      <c r="XEF205" s="1"/>
      <c r="XEG205" s="1"/>
      <c r="XEH205" s="1"/>
      <c r="XEI205" s="1"/>
      <c r="XEJ205" s="1"/>
      <c r="XEK205" s="1"/>
      <c r="XEL205" s="1"/>
      <c r="XEM205" s="1"/>
      <c r="XEN205" s="1"/>
      <c r="XEO205" s="1"/>
      <c r="XEP205" s="1"/>
      <c r="XEQ205" s="1"/>
      <c r="XER205" s="1"/>
      <c r="XES205" s="1"/>
      <c r="XET205" s="1"/>
      <c r="XEU205" s="1"/>
      <c r="XEV205" s="1"/>
      <c r="XEW205" s="1"/>
      <c r="XEX205" s="1"/>
      <c r="XEY205" s="1"/>
      <c r="XEZ205" s="1"/>
      <c r="XFA205" s="1"/>
      <c r="XFB205" s="1"/>
      <c r="XFC205" s="1"/>
    </row>
    <row r="206" spans="1:150 16226:16383" s="3" customFormat="1" ht="20.25" customHeight="1" x14ac:dyDescent="0.35">
      <c r="A206" s="93">
        <f t="shared" si="41"/>
        <v>7</v>
      </c>
      <c r="B206" s="93"/>
      <c r="C206" s="49" t="s">
        <v>329</v>
      </c>
      <c r="D206" s="191" t="s">
        <v>331</v>
      </c>
      <c r="E206" s="191"/>
      <c r="F206" s="191"/>
      <c r="G206" s="191"/>
      <c r="H206" s="19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c r="BD206" s="1"/>
      <c r="BE206" s="1"/>
      <c r="BF206" s="1"/>
      <c r="BG206" s="1"/>
      <c r="BH206" s="1"/>
      <c r="BI206" s="1"/>
      <c r="BJ206" s="1"/>
      <c r="BK206" s="1"/>
      <c r="BL206" s="1"/>
      <c r="BM206" s="1"/>
      <c r="BN206" s="1"/>
      <c r="BO206" s="1"/>
      <c r="BP206" s="1"/>
      <c r="BQ206" s="1"/>
      <c r="BR206" s="1"/>
      <c r="BS206" s="1"/>
      <c r="BT206" s="1"/>
      <c r="BU206" s="1"/>
      <c r="BV206" s="1"/>
      <c r="BW206" s="1"/>
      <c r="BX206" s="1"/>
      <c r="BY206" s="1"/>
      <c r="BZ206" s="1"/>
      <c r="CA206" s="1"/>
      <c r="CB206" s="1"/>
      <c r="CC206" s="1"/>
      <c r="CD206" s="1"/>
      <c r="CE206" s="1"/>
      <c r="CF206" s="1"/>
      <c r="CG206" s="1"/>
      <c r="CH206" s="1"/>
      <c r="CI206" s="1"/>
      <c r="CJ206" s="1"/>
      <c r="CK206" s="1"/>
      <c r="CL206" s="1"/>
      <c r="CM206" s="1"/>
      <c r="CN206" s="1"/>
      <c r="CO206" s="1"/>
      <c r="CP206" s="1"/>
      <c r="CQ206" s="1"/>
      <c r="CR206" s="1"/>
      <c r="CS206" s="1"/>
      <c r="CT206" s="1"/>
      <c r="CU206" s="1"/>
      <c r="CV206" s="1"/>
      <c r="CW206" s="1"/>
      <c r="CX206" s="1"/>
      <c r="CY206" s="1"/>
      <c r="CZ206" s="1"/>
      <c r="DA206" s="1"/>
      <c r="DB206" s="1"/>
      <c r="DC206" s="1"/>
      <c r="DD206" s="1"/>
      <c r="DE206" s="1"/>
      <c r="DF206" s="1"/>
      <c r="DG206" s="1"/>
      <c r="DH206" s="1"/>
      <c r="DI206" s="1"/>
      <c r="DJ206" s="1"/>
      <c r="DK206" s="1"/>
      <c r="DL206" s="1"/>
      <c r="DM206" s="1"/>
      <c r="DN206" s="1"/>
      <c r="DO206" s="1"/>
      <c r="DP206" s="1"/>
      <c r="DQ206" s="1"/>
      <c r="DR206" s="1"/>
      <c r="DS206" s="1"/>
      <c r="DT206" s="1"/>
      <c r="DU206" s="1"/>
      <c r="DV206" s="1"/>
      <c r="DW206" s="1"/>
      <c r="DX206" s="1"/>
      <c r="DY206" s="1"/>
      <c r="DZ206" s="1"/>
      <c r="EA206" s="1"/>
      <c r="EB206" s="1"/>
      <c r="EC206" s="1"/>
      <c r="ED206" s="1"/>
      <c r="EE206" s="1"/>
      <c r="EF206" s="1"/>
      <c r="EG206" s="1"/>
      <c r="EH206" s="1"/>
      <c r="EI206" s="1"/>
      <c r="EJ206" s="1"/>
      <c r="EK206" s="1"/>
      <c r="EL206" s="1"/>
      <c r="EM206" s="1"/>
      <c r="EN206" s="1"/>
      <c r="EO206" s="1"/>
      <c r="EP206" s="1"/>
      <c r="EQ206" s="1"/>
      <c r="ER206" s="1"/>
      <c r="ES206" s="1"/>
      <c r="ET206" s="1"/>
      <c r="WZB206" s="1"/>
      <c r="WZC206" s="1"/>
      <c r="WZD206" s="1"/>
      <c r="WZE206" s="1"/>
      <c r="WZF206" s="1"/>
      <c r="WZG206" s="1"/>
      <c r="WZH206" s="1"/>
      <c r="WZI206" s="1"/>
      <c r="WZJ206" s="1"/>
      <c r="WZK206" s="1"/>
      <c r="WZL206" s="1"/>
      <c r="WZM206" s="1"/>
      <c r="WZN206" s="1"/>
      <c r="WZO206" s="1"/>
      <c r="WZP206" s="1"/>
      <c r="WZQ206" s="1"/>
      <c r="WZR206" s="1"/>
      <c r="WZS206" s="1"/>
      <c r="WZT206" s="1"/>
      <c r="WZU206" s="1"/>
      <c r="WZV206" s="1"/>
      <c r="WZW206" s="1"/>
      <c r="WZX206" s="1"/>
      <c r="WZY206" s="1"/>
      <c r="WZZ206" s="1"/>
      <c r="XAA206" s="1"/>
      <c r="XAB206" s="1"/>
      <c r="XAC206" s="1"/>
      <c r="XAD206" s="1"/>
      <c r="XAE206" s="1"/>
      <c r="XAF206" s="1"/>
      <c r="XAG206" s="1"/>
      <c r="XAH206" s="1"/>
      <c r="XAI206" s="1"/>
      <c r="XAJ206" s="1"/>
      <c r="XAK206" s="1"/>
      <c r="XAL206" s="1"/>
      <c r="XAM206" s="1"/>
      <c r="XAN206" s="1"/>
      <c r="XAO206" s="1"/>
      <c r="XAP206" s="1"/>
      <c r="XAQ206" s="1"/>
      <c r="XAR206" s="1"/>
      <c r="XAS206" s="1"/>
      <c r="XAT206" s="1"/>
      <c r="XAU206" s="1"/>
      <c r="XAV206" s="1"/>
      <c r="XAW206" s="1"/>
      <c r="XAX206" s="1"/>
      <c r="XAY206" s="1"/>
      <c r="XAZ206" s="1"/>
      <c r="XBA206" s="1"/>
      <c r="XBB206" s="1"/>
      <c r="XBC206" s="1"/>
      <c r="XBD206" s="1"/>
      <c r="XBE206" s="1"/>
      <c r="XBF206" s="1"/>
      <c r="XBG206" s="1"/>
      <c r="XBH206" s="1"/>
      <c r="XBI206" s="1"/>
      <c r="XBJ206" s="1"/>
      <c r="XBK206" s="1"/>
      <c r="XBL206" s="1"/>
      <c r="XBM206" s="1"/>
      <c r="XBN206" s="1"/>
      <c r="XBO206" s="1"/>
      <c r="XBP206" s="1"/>
      <c r="XBQ206" s="1"/>
      <c r="XBR206" s="1"/>
      <c r="XBS206" s="1"/>
      <c r="XBT206" s="1"/>
      <c r="XBU206" s="1"/>
      <c r="XBV206" s="1"/>
      <c r="XBW206" s="1"/>
      <c r="XBX206" s="1"/>
      <c r="XBY206" s="1"/>
      <c r="XBZ206" s="1"/>
      <c r="XCA206" s="1"/>
      <c r="XCB206" s="1"/>
      <c r="XCC206" s="1"/>
      <c r="XCD206" s="1"/>
      <c r="XCE206" s="1"/>
      <c r="XCF206" s="1"/>
      <c r="XCG206" s="1"/>
      <c r="XCH206" s="1"/>
      <c r="XCI206" s="1"/>
      <c r="XCJ206" s="1"/>
      <c r="XCK206" s="1"/>
      <c r="XCL206" s="1"/>
      <c r="XCM206" s="1"/>
      <c r="XCN206" s="1"/>
      <c r="XCO206" s="1"/>
      <c r="XCP206" s="1"/>
      <c r="XCQ206" s="1"/>
      <c r="XCR206" s="1"/>
      <c r="XCS206" s="1"/>
      <c r="XCT206" s="1"/>
      <c r="XCU206" s="1"/>
      <c r="XCV206" s="1"/>
      <c r="XCW206" s="1"/>
      <c r="XCX206" s="1"/>
      <c r="XCY206" s="1"/>
      <c r="XCZ206" s="1"/>
      <c r="XDA206" s="1"/>
      <c r="XDB206" s="1"/>
      <c r="XDC206" s="1"/>
      <c r="XDD206" s="1"/>
      <c r="XDE206" s="1"/>
      <c r="XDF206" s="1"/>
      <c r="XDG206" s="1"/>
      <c r="XDH206" s="1"/>
      <c r="XDI206" s="1"/>
      <c r="XDJ206" s="1"/>
      <c r="XDK206" s="1"/>
      <c r="XDL206" s="1"/>
      <c r="XDM206" s="1"/>
      <c r="XDN206" s="1"/>
      <c r="XDO206" s="1"/>
      <c r="XDP206" s="1"/>
      <c r="XDQ206" s="1"/>
      <c r="XDR206" s="1"/>
      <c r="XDS206" s="1"/>
      <c r="XDT206" s="1"/>
      <c r="XDU206" s="1"/>
      <c r="XDV206" s="1"/>
      <c r="XDW206" s="1"/>
      <c r="XDX206" s="1"/>
      <c r="XDY206" s="1"/>
      <c r="XDZ206" s="1"/>
      <c r="XEA206" s="1"/>
      <c r="XEB206" s="1"/>
      <c r="XEC206" s="1"/>
      <c r="XED206" s="1"/>
      <c r="XEE206" s="1"/>
      <c r="XEF206" s="1"/>
      <c r="XEG206" s="1"/>
      <c r="XEH206" s="1"/>
      <c r="XEI206" s="1"/>
      <c r="XEJ206" s="1"/>
      <c r="XEK206" s="1"/>
      <c r="XEL206" s="1"/>
      <c r="XEM206" s="1"/>
      <c r="XEN206" s="1"/>
      <c r="XEO206" s="1"/>
      <c r="XEP206" s="1"/>
      <c r="XEQ206" s="1"/>
      <c r="XER206" s="1"/>
      <c r="XES206" s="1"/>
      <c r="XET206" s="1"/>
      <c r="XEU206" s="1"/>
      <c r="XEV206" s="1"/>
      <c r="XEW206" s="1"/>
      <c r="XEX206" s="1"/>
      <c r="XEY206" s="1"/>
      <c r="XEZ206" s="1"/>
      <c r="XFA206" s="1"/>
      <c r="XFB206" s="1"/>
      <c r="XFC206" s="1"/>
    </row>
    <row r="207" spans="1:150 16226:16383" s="3" customFormat="1" ht="20.25" customHeight="1" x14ac:dyDescent="0.35">
      <c r="A207" s="93">
        <f t="shared" si="41"/>
        <v>8</v>
      </c>
      <c r="B207" s="93"/>
      <c r="C207" s="49" t="s">
        <v>329</v>
      </c>
      <c r="D207" s="191" t="s">
        <v>331</v>
      </c>
      <c r="E207" s="191"/>
      <c r="F207" s="191"/>
      <c r="G207" s="191"/>
      <c r="H207" s="19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c r="BD207" s="1"/>
      <c r="BE207" s="1"/>
      <c r="BF207" s="1"/>
      <c r="BG207" s="1"/>
      <c r="BH207" s="1"/>
      <c r="BI207" s="1"/>
      <c r="BJ207" s="1"/>
      <c r="BK207" s="1"/>
      <c r="BL207" s="1"/>
      <c r="BM207" s="1"/>
      <c r="BN207" s="1"/>
      <c r="BO207" s="1"/>
      <c r="BP207" s="1"/>
      <c r="BQ207" s="1"/>
      <c r="BR207" s="1"/>
      <c r="BS207" s="1"/>
      <c r="BT207" s="1"/>
      <c r="BU207" s="1"/>
      <c r="BV207" s="1"/>
      <c r="BW207" s="1"/>
      <c r="BX207" s="1"/>
      <c r="BY207" s="1"/>
      <c r="BZ207" s="1"/>
      <c r="CA207" s="1"/>
      <c r="CB207" s="1"/>
      <c r="CC207" s="1"/>
      <c r="CD207" s="1"/>
      <c r="CE207" s="1"/>
      <c r="CF207" s="1"/>
      <c r="CG207" s="1"/>
      <c r="CH207" s="1"/>
      <c r="CI207" s="1"/>
      <c r="CJ207" s="1"/>
      <c r="CK207" s="1"/>
      <c r="CL207" s="1"/>
      <c r="CM207" s="1"/>
      <c r="CN207" s="1"/>
      <c r="CO207" s="1"/>
      <c r="CP207" s="1"/>
      <c r="CQ207" s="1"/>
      <c r="CR207" s="1"/>
      <c r="CS207" s="1"/>
      <c r="CT207" s="1"/>
      <c r="CU207" s="1"/>
      <c r="CV207" s="1"/>
      <c r="CW207" s="1"/>
      <c r="CX207" s="1"/>
      <c r="CY207" s="1"/>
      <c r="CZ207" s="1"/>
      <c r="DA207" s="1"/>
      <c r="DB207" s="1"/>
      <c r="DC207" s="1"/>
      <c r="DD207" s="1"/>
      <c r="DE207" s="1"/>
      <c r="DF207" s="1"/>
      <c r="DG207" s="1"/>
      <c r="DH207" s="1"/>
      <c r="DI207" s="1"/>
      <c r="DJ207" s="1"/>
      <c r="DK207" s="1"/>
      <c r="DL207" s="1"/>
      <c r="DM207" s="1"/>
      <c r="DN207" s="1"/>
      <c r="DO207" s="1"/>
      <c r="DP207" s="1"/>
      <c r="DQ207" s="1"/>
      <c r="DR207" s="1"/>
      <c r="DS207" s="1"/>
      <c r="DT207" s="1"/>
      <c r="DU207" s="1"/>
      <c r="DV207" s="1"/>
      <c r="DW207" s="1"/>
      <c r="DX207" s="1"/>
      <c r="DY207" s="1"/>
      <c r="DZ207" s="1"/>
      <c r="EA207" s="1"/>
      <c r="EB207" s="1"/>
      <c r="EC207" s="1"/>
      <c r="ED207" s="1"/>
      <c r="EE207" s="1"/>
      <c r="EF207" s="1"/>
      <c r="EG207" s="1"/>
      <c r="EH207" s="1"/>
      <c r="EI207" s="1"/>
      <c r="EJ207" s="1"/>
      <c r="EK207" s="1"/>
      <c r="EL207" s="1"/>
      <c r="EM207" s="1"/>
      <c r="EN207" s="1"/>
      <c r="EO207" s="1"/>
      <c r="EP207" s="1"/>
      <c r="EQ207" s="1"/>
      <c r="ER207" s="1"/>
      <c r="ES207" s="1"/>
      <c r="ET207" s="1"/>
      <c r="WZB207" s="1"/>
      <c r="WZC207" s="1"/>
      <c r="WZD207" s="1"/>
      <c r="WZE207" s="1"/>
      <c r="WZF207" s="1"/>
      <c r="WZG207" s="1"/>
      <c r="WZH207" s="1"/>
      <c r="WZI207" s="1"/>
      <c r="WZJ207" s="1"/>
      <c r="WZK207" s="1"/>
      <c r="WZL207" s="1"/>
      <c r="WZM207" s="1"/>
      <c r="WZN207" s="1"/>
      <c r="WZO207" s="1"/>
      <c r="WZP207" s="1"/>
      <c r="WZQ207" s="1"/>
      <c r="WZR207" s="1"/>
      <c r="WZS207" s="1"/>
      <c r="WZT207" s="1"/>
      <c r="WZU207" s="1"/>
      <c r="WZV207" s="1"/>
      <c r="WZW207" s="1"/>
      <c r="WZX207" s="1"/>
      <c r="WZY207" s="1"/>
      <c r="WZZ207" s="1"/>
      <c r="XAA207" s="1"/>
      <c r="XAB207" s="1"/>
      <c r="XAC207" s="1"/>
      <c r="XAD207" s="1"/>
      <c r="XAE207" s="1"/>
      <c r="XAF207" s="1"/>
      <c r="XAG207" s="1"/>
      <c r="XAH207" s="1"/>
      <c r="XAI207" s="1"/>
      <c r="XAJ207" s="1"/>
      <c r="XAK207" s="1"/>
      <c r="XAL207" s="1"/>
      <c r="XAM207" s="1"/>
      <c r="XAN207" s="1"/>
      <c r="XAO207" s="1"/>
      <c r="XAP207" s="1"/>
      <c r="XAQ207" s="1"/>
      <c r="XAR207" s="1"/>
      <c r="XAS207" s="1"/>
      <c r="XAT207" s="1"/>
      <c r="XAU207" s="1"/>
      <c r="XAV207" s="1"/>
      <c r="XAW207" s="1"/>
      <c r="XAX207" s="1"/>
      <c r="XAY207" s="1"/>
      <c r="XAZ207" s="1"/>
      <c r="XBA207" s="1"/>
      <c r="XBB207" s="1"/>
      <c r="XBC207" s="1"/>
      <c r="XBD207" s="1"/>
      <c r="XBE207" s="1"/>
      <c r="XBF207" s="1"/>
      <c r="XBG207" s="1"/>
      <c r="XBH207" s="1"/>
      <c r="XBI207" s="1"/>
      <c r="XBJ207" s="1"/>
      <c r="XBK207" s="1"/>
      <c r="XBL207" s="1"/>
      <c r="XBM207" s="1"/>
      <c r="XBN207" s="1"/>
      <c r="XBO207" s="1"/>
      <c r="XBP207" s="1"/>
      <c r="XBQ207" s="1"/>
      <c r="XBR207" s="1"/>
      <c r="XBS207" s="1"/>
      <c r="XBT207" s="1"/>
      <c r="XBU207" s="1"/>
      <c r="XBV207" s="1"/>
      <c r="XBW207" s="1"/>
      <c r="XBX207" s="1"/>
      <c r="XBY207" s="1"/>
      <c r="XBZ207" s="1"/>
      <c r="XCA207" s="1"/>
      <c r="XCB207" s="1"/>
      <c r="XCC207" s="1"/>
      <c r="XCD207" s="1"/>
      <c r="XCE207" s="1"/>
      <c r="XCF207" s="1"/>
      <c r="XCG207" s="1"/>
      <c r="XCH207" s="1"/>
      <c r="XCI207" s="1"/>
      <c r="XCJ207" s="1"/>
      <c r="XCK207" s="1"/>
      <c r="XCL207" s="1"/>
      <c r="XCM207" s="1"/>
      <c r="XCN207" s="1"/>
      <c r="XCO207" s="1"/>
      <c r="XCP207" s="1"/>
      <c r="XCQ207" s="1"/>
      <c r="XCR207" s="1"/>
      <c r="XCS207" s="1"/>
      <c r="XCT207" s="1"/>
      <c r="XCU207" s="1"/>
      <c r="XCV207" s="1"/>
      <c r="XCW207" s="1"/>
      <c r="XCX207" s="1"/>
      <c r="XCY207" s="1"/>
      <c r="XCZ207" s="1"/>
      <c r="XDA207" s="1"/>
      <c r="XDB207" s="1"/>
      <c r="XDC207" s="1"/>
      <c r="XDD207" s="1"/>
      <c r="XDE207" s="1"/>
      <c r="XDF207" s="1"/>
      <c r="XDG207" s="1"/>
      <c r="XDH207" s="1"/>
      <c r="XDI207" s="1"/>
      <c r="XDJ207" s="1"/>
      <c r="XDK207" s="1"/>
      <c r="XDL207" s="1"/>
      <c r="XDM207" s="1"/>
      <c r="XDN207" s="1"/>
      <c r="XDO207" s="1"/>
      <c r="XDP207" s="1"/>
      <c r="XDQ207" s="1"/>
      <c r="XDR207" s="1"/>
      <c r="XDS207" s="1"/>
      <c r="XDT207" s="1"/>
      <c r="XDU207" s="1"/>
      <c r="XDV207" s="1"/>
      <c r="XDW207" s="1"/>
      <c r="XDX207" s="1"/>
      <c r="XDY207" s="1"/>
      <c r="XDZ207" s="1"/>
      <c r="XEA207" s="1"/>
      <c r="XEB207" s="1"/>
      <c r="XEC207" s="1"/>
      <c r="XED207" s="1"/>
      <c r="XEE207" s="1"/>
      <c r="XEF207" s="1"/>
      <c r="XEG207" s="1"/>
      <c r="XEH207" s="1"/>
      <c r="XEI207" s="1"/>
      <c r="XEJ207" s="1"/>
      <c r="XEK207" s="1"/>
      <c r="XEL207" s="1"/>
      <c r="XEM207" s="1"/>
      <c r="XEN207" s="1"/>
      <c r="XEO207" s="1"/>
      <c r="XEP207" s="1"/>
      <c r="XEQ207" s="1"/>
      <c r="XER207" s="1"/>
      <c r="XES207" s="1"/>
      <c r="XET207" s="1"/>
      <c r="XEU207" s="1"/>
      <c r="XEV207" s="1"/>
      <c r="XEW207" s="1"/>
      <c r="XEX207" s="1"/>
      <c r="XEY207" s="1"/>
      <c r="XEZ207" s="1"/>
      <c r="XFA207" s="1"/>
      <c r="XFB207" s="1"/>
      <c r="XFC207" s="1"/>
    </row>
    <row r="208" spans="1:150 16226:16383" s="3" customFormat="1" ht="20.25" customHeight="1" x14ac:dyDescent="0.35">
      <c r="A208" s="192" t="s">
        <v>336</v>
      </c>
      <c r="B208" s="192"/>
      <c r="C208" s="192"/>
      <c r="D208" s="192"/>
      <c r="E208" s="192"/>
      <c r="F208" s="192"/>
      <c r="G208" s="192"/>
      <c r="H208" s="192"/>
      <c r="I208" s="4">
        <f>4</f>
        <v>4</v>
      </c>
      <c r="J208" s="1" t="s">
        <v>375</v>
      </c>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c r="BD208" s="1"/>
      <c r="BE208" s="1"/>
      <c r="BF208" s="1"/>
      <c r="BG208" s="1"/>
      <c r="BH208" s="1"/>
      <c r="BI208" s="1"/>
      <c r="BJ208" s="1"/>
      <c r="BK208" s="1"/>
      <c r="BL208" s="1"/>
      <c r="BM208" s="1"/>
      <c r="BN208" s="1"/>
      <c r="BO208" s="1"/>
      <c r="BP208" s="1"/>
      <c r="BQ208" s="1"/>
      <c r="BR208" s="1"/>
      <c r="BS208" s="1"/>
      <c r="BT208" s="1"/>
      <c r="BU208" s="1"/>
      <c r="BV208" s="1"/>
      <c r="BW208" s="1"/>
      <c r="BX208" s="1"/>
      <c r="BY208" s="1"/>
      <c r="BZ208" s="1"/>
      <c r="CA208" s="1"/>
      <c r="CB208" s="1"/>
      <c r="CC208" s="1"/>
      <c r="CD208" s="1"/>
      <c r="CE208" s="1"/>
      <c r="CF208" s="1"/>
      <c r="CG208" s="1"/>
      <c r="CH208" s="1"/>
      <c r="CI208" s="1"/>
      <c r="CJ208" s="1"/>
      <c r="CK208" s="1"/>
      <c r="CL208" s="1"/>
      <c r="CM208" s="1"/>
      <c r="CN208" s="1"/>
      <c r="CO208" s="1"/>
      <c r="CP208" s="1"/>
      <c r="CQ208" s="1"/>
      <c r="CR208" s="1"/>
      <c r="CS208" s="1"/>
      <c r="CT208" s="1"/>
      <c r="CU208" s="1"/>
      <c r="CV208" s="1"/>
      <c r="CW208" s="1"/>
      <c r="CX208" s="1"/>
      <c r="CY208" s="1"/>
      <c r="CZ208" s="1"/>
      <c r="DA208" s="1"/>
      <c r="DB208" s="1"/>
      <c r="DC208" s="1"/>
      <c r="DD208" s="1"/>
      <c r="DE208" s="1"/>
      <c r="DF208" s="1"/>
      <c r="DG208" s="1"/>
      <c r="DH208" s="1"/>
      <c r="DI208" s="1"/>
      <c r="DJ208" s="1"/>
      <c r="DK208" s="1"/>
      <c r="DL208" s="1"/>
      <c r="DM208" s="1"/>
      <c r="DN208" s="1"/>
      <c r="DO208" s="1"/>
      <c r="DP208" s="1"/>
      <c r="DQ208" s="1"/>
      <c r="DR208" s="1"/>
      <c r="DS208" s="1"/>
      <c r="DT208" s="1"/>
      <c r="DU208" s="1"/>
      <c r="DV208" s="1"/>
      <c r="DW208" s="1"/>
      <c r="DX208" s="1"/>
      <c r="DY208" s="1"/>
      <c r="DZ208" s="1"/>
      <c r="EA208" s="1"/>
      <c r="EB208" s="1"/>
      <c r="EC208" s="1"/>
      <c r="ED208" s="1"/>
      <c r="EE208" s="1"/>
      <c r="EF208" s="1"/>
      <c r="EG208" s="1"/>
      <c r="EH208" s="1"/>
      <c r="EI208" s="1"/>
      <c r="EJ208" s="1"/>
      <c r="EK208" s="1"/>
      <c r="EL208" s="1"/>
      <c r="EM208" s="1"/>
      <c r="EN208" s="1"/>
      <c r="EO208" s="1"/>
      <c r="EP208" s="1"/>
      <c r="EQ208" s="1"/>
      <c r="ER208" s="1"/>
      <c r="ES208" s="1"/>
      <c r="ET208" s="1"/>
      <c r="WZB208" s="1"/>
      <c r="WZC208" s="1"/>
      <c r="WZD208" s="1"/>
      <c r="WZE208" s="1"/>
      <c r="WZF208" s="1"/>
      <c r="WZG208" s="1"/>
      <c r="WZH208" s="1"/>
      <c r="WZI208" s="1"/>
      <c r="WZJ208" s="1"/>
      <c r="WZK208" s="1"/>
      <c r="WZL208" s="1"/>
      <c r="WZM208" s="1"/>
      <c r="WZN208" s="1"/>
      <c r="WZO208" s="1"/>
      <c r="WZP208" s="1"/>
      <c r="WZQ208" s="1"/>
      <c r="WZR208" s="1"/>
      <c r="WZS208" s="1"/>
      <c r="WZT208" s="1"/>
      <c r="WZU208" s="1"/>
      <c r="WZV208" s="1"/>
      <c r="WZW208" s="1"/>
      <c r="WZX208" s="1"/>
      <c r="WZY208" s="1"/>
      <c r="WZZ208" s="1"/>
      <c r="XAA208" s="1"/>
      <c r="XAB208" s="1"/>
      <c r="XAC208" s="1"/>
      <c r="XAD208" s="1"/>
      <c r="XAE208" s="1"/>
      <c r="XAF208" s="1"/>
      <c r="XAG208" s="1"/>
      <c r="XAH208" s="1"/>
      <c r="XAI208" s="1"/>
      <c r="XAJ208" s="1"/>
      <c r="XAK208" s="1"/>
      <c r="XAL208" s="1"/>
      <c r="XAM208" s="1"/>
      <c r="XAN208" s="1"/>
      <c r="XAO208" s="1"/>
      <c r="XAP208" s="1"/>
      <c r="XAQ208" s="1"/>
      <c r="XAR208" s="1"/>
      <c r="XAS208" s="1"/>
      <c r="XAT208" s="1"/>
      <c r="XAU208" s="1"/>
      <c r="XAV208" s="1"/>
      <c r="XAW208" s="1"/>
      <c r="XAX208" s="1"/>
      <c r="XAY208" s="1"/>
      <c r="XAZ208" s="1"/>
      <c r="XBA208" s="1"/>
      <c r="XBB208" s="1"/>
      <c r="XBC208" s="1"/>
      <c r="XBD208" s="1"/>
      <c r="XBE208" s="1"/>
      <c r="XBF208" s="1"/>
      <c r="XBG208" s="1"/>
      <c r="XBH208" s="1"/>
      <c r="XBI208" s="1"/>
      <c r="XBJ208" s="1"/>
      <c r="XBK208" s="1"/>
      <c r="XBL208" s="1"/>
      <c r="XBM208" s="1"/>
      <c r="XBN208" s="1"/>
      <c r="XBO208" s="1"/>
      <c r="XBP208" s="1"/>
      <c r="XBQ208" s="1"/>
      <c r="XBR208" s="1"/>
      <c r="XBS208" s="1"/>
      <c r="XBT208" s="1"/>
      <c r="XBU208" s="1"/>
      <c r="XBV208" s="1"/>
      <c r="XBW208" s="1"/>
      <c r="XBX208" s="1"/>
      <c r="XBY208" s="1"/>
      <c r="XBZ208" s="1"/>
      <c r="XCA208" s="1"/>
      <c r="XCB208" s="1"/>
      <c r="XCC208" s="1"/>
      <c r="XCD208" s="1"/>
      <c r="XCE208" s="1"/>
      <c r="XCF208" s="1"/>
      <c r="XCG208" s="1"/>
      <c r="XCH208" s="1"/>
      <c r="XCI208" s="1"/>
      <c r="XCJ208" s="1"/>
      <c r="XCK208" s="1"/>
      <c r="XCL208" s="1"/>
      <c r="XCM208" s="1"/>
      <c r="XCN208" s="1"/>
      <c r="XCO208" s="1"/>
      <c r="XCP208" s="1"/>
      <c r="XCQ208" s="1"/>
      <c r="XCR208" s="1"/>
      <c r="XCS208" s="1"/>
      <c r="XCT208" s="1"/>
      <c r="XCU208" s="1"/>
      <c r="XCV208" s="1"/>
      <c r="XCW208" s="1"/>
      <c r="XCX208" s="1"/>
      <c r="XCY208" s="1"/>
      <c r="XCZ208" s="1"/>
      <c r="XDA208" s="1"/>
      <c r="XDB208" s="1"/>
      <c r="XDC208" s="1"/>
      <c r="XDD208" s="1"/>
      <c r="XDE208" s="1"/>
      <c r="XDF208" s="1"/>
      <c r="XDG208" s="1"/>
      <c r="XDH208" s="1"/>
      <c r="XDI208" s="1"/>
      <c r="XDJ208" s="1"/>
      <c r="XDK208" s="1"/>
      <c r="XDL208" s="1"/>
      <c r="XDM208" s="1"/>
      <c r="XDN208" s="1"/>
      <c r="XDO208" s="1"/>
      <c r="XDP208" s="1"/>
      <c r="XDQ208" s="1"/>
      <c r="XDR208" s="1"/>
      <c r="XDS208" s="1"/>
      <c r="XDT208" s="1"/>
      <c r="XDU208" s="1"/>
      <c r="XDV208" s="1"/>
      <c r="XDW208" s="1"/>
      <c r="XDX208" s="1"/>
      <c r="XDY208" s="1"/>
      <c r="XDZ208" s="1"/>
      <c r="XEA208" s="1"/>
      <c r="XEB208" s="1"/>
      <c r="XEC208" s="1"/>
      <c r="XED208" s="1"/>
      <c r="XEE208" s="1"/>
      <c r="XEF208" s="1"/>
      <c r="XEG208" s="1"/>
      <c r="XEH208" s="1"/>
      <c r="XEI208" s="1"/>
      <c r="XEJ208" s="1"/>
      <c r="XEK208" s="1"/>
      <c r="XEL208" s="1"/>
      <c r="XEM208" s="1"/>
      <c r="XEN208" s="1"/>
      <c r="XEO208" s="1"/>
      <c r="XEP208" s="1"/>
      <c r="XEQ208" s="1"/>
      <c r="XER208" s="1"/>
      <c r="XES208" s="1"/>
      <c r="XET208" s="1"/>
      <c r="XEU208" s="1"/>
      <c r="XEV208" s="1"/>
      <c r="XEW208" s="1"/>
      <c r="XEX208" s="1"/>
      <c r="XEY208" s="1"/>
      <c r="XEZ208" s="1"/>
      <c r="XFA208" s="1"/>
      <c r="XFB208" s="1"/>
      <c r="XFC208" s="1"/>
    </row>
    <row r="209" spans="1:150 16226:16383" s="3" customFormat="1" ht="20.25" customHeight="1" x14ac:dyDescent="0.35">
      <c r="A209" s="93">
        <v>1</v>
      </c>
      <c r="B209" s="93"/>
      <c r="C209" s="49" t="s">
        <v>329</v>
      </c>
      <c r="D209" s="191" t="s">
        <v>331</v>
      </c>
      <c r="E209" s="191"/>
      <c r="F209" s="191"/>
      <c r="G209" s="191"/>
      <c r="H209" s="191"/>
      <c r="I209" s="1"/>
      <c r="J209" s="1"/>
      <c r="K209" s="1"/>
      <c r="L209" s="1"/>
      <c r="M209" s="1"/>
      <c r="N209" s="1"/>
      <c r="O209" s="1"/>
      <c r="P209" s="1"/>
      <c r="Q209" s="1"/>
      <c r="R209" s="1"/>
      <c r="S209" s="1"/>
      <c r="T209" s="22" t="str">
        <f t="shared" ref="T209:T216" ca="1" si="43">U209&amp;""&amp;",..,"&amp;""&amp;V209</f>
        <v>201,..,401</v>
      </c>
      <c r="U209" s="22">
        <f ca="1">(SUMPRODUCT(MID(0&amp;(LEFT(A208,SUM(LEN(A208)-LEN(SUBSTITUTE(A208,{"0","1","2","3"},""))))), LARGE(INDEX(ISNUMBER(--MID((LEFT(A208,SUM(LEN(A208)-LEN(SUBSTITUTE(A208,{"0","1","2","3"},""))))), ROW(INDIRECT("1:"&amp;LEN((LEFT(A208,SUM(LEN(A208)-LEN(SUBSTITUTE(A208,{"0","1","2","3"},"")))))))), 1)) * ROW(INDIRECT("1:"&amp;LEN((LEFT(A208,SUM(LEN(A208)-LEN(SUBSTITUTE(A208,{"0","1","2","3"},"")))))))), 0), ROW(INDIRECT("1:"&amp;LEN((LEFT(A208,SUM(LEN(A208)-LEN(SUBSTITUTE(A208,{"0","1","2","3"},"")))))))))+1, 1) * 10^ROW(INDIRECT("1:"&amp;LEN((LEFT(A208,SUM(LEN(A208)-LEN(SUBSTITUTE(A208,{"0","1","2","3"},""))))))))/10))*100+1</f>
        <v>201</v>
      </c>
      <c r="V209" s="22">
        <f ca="1">(SUMPRODUCT(MID(0&amp;(--TRIM(RIGHT(SUBSTITUTE(LEFT(A208,_xlfn.AGGREGATE(16,6,FIND({0,1,2,3,4,5,6,7,8,9},A208,ROW(INDIRECT("1:"&amp;LEN(A208)))),1))," ",REPT(" ",LEN(A208))),LEN(A208)))), LARGE(INDEX(ISNUMBER(--MID((--TRIM(RIGHT(SUBSTITUTE(LEFT(A208,_xlfn.AGGREGATE(16,6,FIND({0,1,2,3,4,5,6,7,8,9},A208,ROW(INDIRECT("1:"&amp;LEN(A208)))),1))," ",REPT(" ",LEN(A208))),LEN(A208)))), ROW(INDIRECT("1:"&amp;LEN((--TRIM(RIGHT(SUBSTITUTE(LEFT(A208,_xlfn.AGGREGATE(16,6,FIND({0,1,2,3,4,5,6,7,8,9},A208,ROW(INDIRECT("1:"&amp;LEN(A208)))),1))," ",REPT(" ",LEN(A208))),LEN(A208))))))), 1)) * ROW(INDIRECT("1:"&amp;LEN((--TRIM(RIGHT(SUBSTITUTE(LEFT(A208,_xlfn.AGGREGATE(16,6,FIND({0,1,2,3,4,5,6,7,8,9},A208,ROW(INDIRECT("1:"&amp;LEN(A208)))),1))," ",REPT(" ",LEN(A208))),LEN(A208))))))), 0), ROW(INDIRECT("1:"&amp;LEN((--TRIM(RIGHT(SUBSTITUTE(LEFT(A208,_xlfn.AGGREGATE(16,6,FIND({0,1,2,3,4,5,6,7,8,9},A208,ROW(INDIRECT("1:"&amp;LEN(A208)))),1))," ",REPT(" ",LEN(A208))),LEN(A208))))))))+1, 1) * 10^ROW(INDIRECT("1:"&amp;LEN((--TRIM(RIGHT(SUBSTITUTE(LEFT(A208,_xlfn.AGGREGATE(16,6,FIND({0,1,2,3,4,5,6,7,8,9},A208,ROW(INDIRECT("1:"&amp;LEN(A208)))),1))," ",REPT(" ",LEN(A208))),LEN(A208)))))))/10))*100+1</f>
        <v>401</v>
      </c>
      <c r="W209" s="1"/>
      <c r="X209" s="1"/>
      <c r="Y209" s="1"/>
      <c r="Z209" s="1"/>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c r="BD209" s="1"/>
      <c r="BE209" s="1"/>
      <c r="BF209" s="1"/>
      <c r="BG209" s="1"/>
      <c r="BH209" s="1"/>
      <c r="BI209" s="1"/>
      <c r="BJ209" s="1"/>
      <c r="BK209" s="1"/>
      <c r="BL209" s="1"/>
      <c r="BM209" s="1"/>
      <c r="BN209" s="1"/>
      <c r="BO209" s="1"/>
      <c r="BP209" s="1"/>
      <c r="BQ209" s="1"/>
      <c r="BR209" s="1"/>
      <c r="BS209" s="1"/>
      <c r="BT209" s="1"/>
      <c r="BU209" s="1"/>
      <c r="BV209" s="1"/>
      <c r="BW209" s="1"/>
      <c r="BX209" s="1"/>
      <c r="BY209" s="1"/>
      <c r="BZ209" s="1"/>
      <c r="CA209" s="1"/>
      <c r="CB209" s="1"/>
      <c r="CC209" s="1"/>
      <c r="CD209" s="1"/>
      <c r="CE209" s="1"/>
      <c r="CF209" s="1"/>
      <c r="CG209" s="1"/>
      <c r="CH209" s="1"/>
      <c r="CI209" s="1"/>
      <c r="CJ209" s="1"/>
      <c r="CK209" s="1"/>
      <c r="CL209" s="1"/>
      <c r="CM209" s="1"/>
      <c r="CN209" s="1"/>
      <c r="CO209" s="1"/>
      <c r="CP209" s="1"/>
      <c r="CQ209" s="1"/>
      <c r="CR209" s="1"/>
      <c r="CS209" s="1"/>
      <c r="CT209" s="1"/>
      <c r="CU209" s="1"/>
      <c r="CV209" s="1"/>
      <c r="CW209" s="1"/>
      <c r="CX209" s="1"/>
      <c r="CY209" s="1"/>
      <c r="CZ209" s="1"/>
      <c r="DA209" s="1"/>
      <c r="DB209" s="1"/>
      <c r="DC209" s="1"/>
      <c r="DD209" s="1"/>
      <c r="DE209" s="1"/>
      <c r="DF209" s="1"/>
      <c r="DG209" s="1"/>
      <c r="DH209" s="1"/>
      <c r="DI209" s="1"/>
      <c r="DJ209" s="1"/>
      <c r="DK209" s="1"/>
      <c r="DL209" s="1"/>
      <c r="DM209" s="1"/>
      <c r="DN209" s="1"/>
      <c r="DO209" s="1"/>
      <c r="DP209" s="1"/>
      <c r="DQ209" s="1"/>
      <c r="DR209" s="1"/>
      <c r="DS209" s="1"/>
      <c r="DT209" s="1"/>
      <c r="DU209" s="1"/>
      <c r="DV209" s="1"/>
      <c r="DW209" s="1"/>
      <c r="DX209" s="1"/>
      <c r="DY209" s="1"/>
      <c r="DZ209" s="1"/>
      <c r="EA209" s="1"/>
      <c r="EB209" s="1"/>
      <c r="EC209" s="1"/>
      <c r="ED209" s="1"/>
      <c r="EE209" s="1"/>
      <c r="EF209" s="1"/>
      <c r="EG209" s="1"/>
      <c r="EH209" s="1"/>
      <c r="EI209" s="1"/>
      <c r="EJ209" s="1"/>
      <c r="EK209" s="1"/>
      <c r="EL209" s="1"/>
      <c r="EM209" s="1"/>
      <c r="EN209" s="1"/>
      <c r="EO209" s="1"/>
      <c r="EP209" s="1"/>
      <c r="EQ209" s="1"/>
      <c r="ER209" s="1"/>
      <c r="ES209" s="1"/>
      <c r="ET209" s="1"/>
      <c r="WZB209" s="1"/>
      <c r="WZC209" s="1"/>
      <c r="WZD209" s="1"/>
      <c r="WZE209" s="1"/>
      <c r="WZF209" s="1"/>
      <c r="WZG209" s="1"/>
      <c r="WZH209" s="1"/>
      <c r="WZI209" s="1"/>
      <c r="WZJ209" s="1"/>
      <c r="WZK209" s="1"/>
      <c r="WZL209" s="1"/>
      <c r="WZM209" s="1"/>
      <c r="WZN209" s="1"/>
      <c r="WZO209" s="1"/>
      <c r="WZP209" s="1"/>
      <c r="WZQ209" s="1"/>
      <c r="WZR209" s="1"/>
      <c r="WZS209" s="1"/>
      <c r="WZT209" s="1"/>
      <c r="WZU209" s="1"/>
      <c r="WZV209" s="1"/>
      <c r="WZW209" s="1"/>
      <c r="WZX209" s="1"/>
      <c r="WZY209" s="1"/>
      <c r="WZZ209" s="1"/>
      <c r="XAA209" s="1"/>
      <c r="XAB209" s="1"/>
      <c r="XAC209" s="1"/>
      <c r="XAD209" s="1"/>
      <c r="XAE209" s="1"/>
      <c r="XAF209" s="1"/>
      <c r="XAG209" s="1"/>
      <c r="XAH209" s="1"/>
      <c r="XAI209" s="1"/>
      <c r="XAJ209" s="1"/>
      <c r="XAK209" s="1"/>
      <c r="XAL209" s="1"/>
      <c r="XAM209" s="1"/>
      <c r="XAN209" s="1"/>
      <c r="XAO209" s="1"/>
      <c r="XAP209" s="1"/>
      <c r="XAQ209" s="1"/>
      <c r="XAR209" s="1"/>
      <c r="XAS209" s="1"/>
      <c r="XAT209" s="1"/>
      <c r="XAU209" s="1"/>
      <c r="XAV209" s="1"/>
      <c r="XAW209" s="1"/>
      <c r="XAX209" s="1"/>
      <c r="XAY209" s="1"/>
      <c r="XAZ209" s="1"/>
      <c r="XBA209" s="1"/>
      <c r="XBB209" s="1"/>
      <c r="XBC209" s="1"/>
      <c r="XBD209" s="1"/>
      <c r="XBE209" s="1"/>
      <c r="XBF209" s="1"/>
      <c r="XBG209" s="1"/>
      <c r="XBH209" s="1"/>
      <c r="XBI209" s="1"/>
      <c r="XBJ209" s="1"/>
      <c r="XBK209" s="1"/>
      <c r="XBL209" s="1"/>
      <c r="XBM209" s="1"/>
      <c r="XBN209" s="1"/>
      <c r="XBO209" s="1"/>
      <c r="XBP209" s="1"/>
      <c r="XBQ209" s="1"/>
      <c r="XBR209" s="1"/>
      <c r="XBS209" s="1"/>
      <c r="XBT209" s="1"/>
      <c r="XBU209" s="1"/>
      <c r="XBV209" s="1"/>
      <c r="XBW209" s="1"/>
      <c r="XBX209" s="1"/>
      <c r="XBY209" s="1"/>
      <c r="XBZ209" s="1"/>
      <c r="XCA209" s="1"/>
      <c r="XCB209" s="1"/>
      <c r="XCC209" s="1"/>
      <c r="XCD209" s="1"/>
      <c r="XCE209" s="1"/>
      <c r="XCF209" s="1"/>
      <c r="XCG209" s="1"/>
      <c r="XCH209" s="1"/>
      <c r="XCI209" s="1"/>
      <c r="XCJ209" s="1"/>
      <c r="XCK209" s="1"/>
      <c r="XCL209" s="1"/>
      <c r="XCM209" s="1"/>
      <c r="XCN209" s="1"/>
      <c r="XCO209" s="1"/>
      <c r="XCP209" s="1"/>
      <c r="XCQ209" s="1"/>
      <c r="XCR209" s="1"/>
      <c r="XCS209" s="1"/>
      <c r="XCT209" s="1"/>
      <c r="XCU209" s="1"/>
      <c r="XCV209" s="1"/>
      <c r="XCW209" s="1"/>
      <c r="XCX209" s="1"/>
      <c r="XCY209" s="1"/>
      <c r="XCZ209" s="1"/>
      <c r="XDA209" s="1"/>
      <c r="XDB209" s="1"/>
      <c r="XDC209" s="1"/>
      <c r="XDD209" s="1"/>
      <c r="XDE209" s="1"/>
      <c r="XDF209" s="1"/>
      <c r="XDG209" s="1"/>
      <c r="XDH209" s="1"/>
      <c r="XDI209" s="1"/>
      <c r="XDJ209" s="1"/>
      <c r="XDK209" s="1"/>
      <c r="XDL209" s="1"/>
      <c r="XDM209" s="1"/>
      <c r="XDN209" s="1"/>
      <c r="XDO209" s="1"/>
      <c r="XDP209" s="1"/>
      <c r="XDQ209" s="1"/>
      <c r="XDR209" s="1"/>
      <c r="XDS209" s="1"/>
      <c r="XDT209" s="1"/>
      <c r="XDU209" s="1"/>
      <c r="XDV209" s="1"/>
      <c r="XDW209" s="1"/>
      <c r="XDX209" s="1"/>
      <c r="XDY209" s="1"/>
      <c r="XDZ209" s="1"/>
      <c r="XEA209" s="1"/>
      <c r="XEB209" s="1"/>
      <c r="XEC209" s="1"/>
      <c r="XED209" s="1"/>
      <c r="XEE209" s="1"/>
      <c r="XEF209" s="1"/>
      <c r="XEG209" s="1"/>
      <c r="XEH209" s="1"/>
      <c r="XEI209" s="1"/>
      <c r="XEJ209" s="1"/>
      <c r="XEK209" s="1"/>
      <c r="XEL209" s="1"/>
      <c r="XEM209" s="1"/>
      <c r="XEN209" s="1"/>
      <c r="XEO209" s="1"/>
      <c r="XEP209" s="1"/>
      <c r="XEQ209" s="1"/>
      <c r="XER209" s="1"/>
      <c r="XES209" s="1"/>
      <c r="XET209" s="1"/>
      <c r="XEU209" s="1"/>
      <c r="XEV209" s="1"/>
      <c r="XEW209" s="1"/>
      <c r="XEX209" s="1"/>
      <c r="XEY209" s="1"/>
      <c r="XEZ209" s="1"/>
      <c r="XFA209" s="1"/>
      <c r="XFB209" s="1"/>
      <c r="XFC209" s="1"/>
    </row>
    <row r="210" spans="1:150 16226:16383" s="3" customFormat="1" ht="20.25" customHeight="1" x14ac:dyDescent="0.35">
      <c r="A210" s="93">
        <f>A209+1</f>
        <v>2</v>
      </c>
      <c r="B210" s="93"/>
      <c r="C210" s="49" t="s">
        <v>329</v>
      </c>
      <c r="D210" s="191" t="s">
        <v>331</v>
      </c>
      <c r="E210" s="191"/>
      <c r="F210" s="191"/>
      <c r="G210" s="191"/>
      <c r="H210" s="191"/>
      <c r="I210" s="1"/>
      <c r="J210" s="1"/>
      <c r="K210" s="1"/>
      <c r="L210" s="1"/>
      <c r="M210" s="1"/>
      <c r="N210" s="1"/>
      <c r="O210" s="1"/>
      <c r="P210" s="1"/>
      <c r="Q210" s="1"/>
      <c r="R210" s="1"/>
      <c r="S210" s="1"/>
      <c r="T210" s="22" t="str">
        <f t="shared" ca="1" si="43"/>
        <v>202,..,402</v>
      </c>
      <c r="U210" s="22">
        <f ca="1">U209+1</f>
        <v>202</v>
      </c>
      <c r="V210" s="22">
        <f ca="1">V209+1</f>
        <v>402</v>
      </c>
      <c r="W210" s="1"/>
      <c r="X210" s="1"/>
      <c r="Y210" s="1"/>
      <c r="Z210" s="1"/>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c r="BD210" s="1"/>
      <c r="BE210" s="1"/>
      <c r="BF210" s="1"/>
      <c r="BG210" s="1"/>
      <c r="BH210" s="1"/>
      <c r="BI210" s="1"/>
      <c r="BJ210" s="1"/>
      <c r="BK210" s="1"/>
      <c r="BL210" s="1"/>
      <c r="BM210" s="1"/>
      <c r="BN210" s="1"/>
      <c r="BO210" s="1"/>
      <c r="BP210" s="1"/>
      <c r="BQ210" s="1"/>
      <c r="BR210" s="1"/>
      <c r="BS210" s="1"/>
      <c r="BT210" s="1"/>
      <c r="BU210" s="1"/>
      <c r="BV210" s="1"/>
      <c r="BW210" s="1"/>
      <c r="BX210" s="1"/>
      <c r="BY210" s="1"/>
      <c r="BZ210" s="1"/>
      <c r="CA210" s="1"/>
      <c r="CB210" s="1"/>
      <c r="CC210" s="1"/>
      <c r="CD210" s="1"/>
      <c r="CE210" s="1"/>
      <c r="CF210" s="1"/>
      <c r="CG210" s="1"/>
      <c r="CH210" s="1"/>
      <c r="CI210" s="1"/>
      <c r="CJ210" s="1"/>
      <c r="CK210" s="1"/>
      <c r="CL210" s="1"/>
      <c r="CM210" s="1"/>
      <c r="CN210" s="1"/>
      <c r="CO210" s="1"/>
      <c r="CP210" s="1"/>
      <c r="CQ210" s="1"/>
      <c r="CR210" s="1"/>
      <c r="CS210" s="1"/>
      <c r="CT210" s="1"/>
      <c r="CU210" s="1"/>
      <c r="CV210" s="1"/>
      <c r="CW210" s="1"/>
      <c r="CX210" s="1"/>
      <c r="CY210" s="1"/>
      <c r="CZ210" s="1"/>
      <c r="DA210" s="1"/>
      <c r="DB210" s="1"/>
      <c r="DC210" s="1"/>
      <c r="DD210" s="1"/>
      <c r="DE210" s="1"/>
      <c r="DF210" s="1"/>
      <c r="DG210" s="1"/>
      <c r="DH210" s="1"/>
      <c r="DI210" s="1"/>
      <c r="DJ210" s="1"/>
      <c r="DK210" s="1"/>
      <c r="DL210" s="1"/>
      <c r="DM210" s="1"/>
      <c r="DN210" s="1"/>
      <c r="DO210" s="1"/>
      <c r="DP210" s="1"/>
      <c r="DQ210" s="1"/>
      <c r="DR210" s="1"/>
      <c r="DS210" s="1"/>
      <c r="DT210" s="1"/>
      <c r="DU210" s="1"/>
      <c r="DV210" s="1"/>
      <c r="DW210" s="1"/>
      <c r="DX210" s="1"/>
      <c r="DY210" s="1"/>
      <c r="DZ210" s="1"/>
      <c r="EA210" s="1"/>
      <c r="EB210" s="1"/>
      <c r="EC210" s="1"/>
      <c r="ED210" s="1"/>
      <c r="EE210" s="1"/>
      <c r="EF210" s="1"/>
      <c r="EG210" s="1"/>
      <c r="EH210" s="1"/>
      <c r="EI210" s="1"/>
      <c r="EJ210" s="1"/>
      <c r="EK210" s="1"/>
      <c r="EL210" s="1"/>
      <c r="EM210" s="1"/>
      <c r="EN210" s="1"/>
      <c r="EO210" s="1"/>
      <c r="EP210" s="1"/>
      <c r="EQ210" s="1"/>
      <c r="ER210" s="1"/>
      <c r="ES210" s="1"/>
      <c r="ET210" s="1"/>
      <c r="WZB210" s="1"/>
      <c r="WZC210" s="1"/>
      <c r="WZD210" s="1"/>
      <c r="WZE210" s="1"/>
      <c r="WZF210" s="1"/>
      <c r="WZG210" s="1"/>
      <c r="WZH210" s="1"/>
      <c r="WZI210" s="1"/>
      <c r="WZJ210" s="1"/>
      <c r="WZK210" s="1"/>
      <c r="WZL210" s="1"/>
      <c r="WZM210" s="1"/>
      <c r="WZN210" s="1"/>
      <c r="WZO210" s="1"/>
      <c r="WZP210" s="1"/>
      <c r="WZQ210" s="1"/>
      <c r="WZR210" s="1"/>
      <c r="WZS210" s="1"/>
      <c r="WZT210" s="1"/>
      <c r="WZU210" s="1"/>
      <c r="WZV210" s="1"/>
      <c r="WZW210" s="1"/>
      <c r="WZX210" s="1"/>
      <c r="WZY210" s="1"/>
      <c r="WZZ210" s="1"/>
      <c r="XAA210" s="1"/>
      <c r="XAB210" s="1"/>
      <c r="XAC210" s="1"/>
      <c r="XAD210" s="1"/>
      <c r="XAE210" s="1"/>
      <c r="XAF210" s="1"/>
      <c r="XAG210" s="1"/>
      <c r="XAH210" s="1"/>
      <c r="XAI210" s="1"/>
      <c r="XAJ210" s="1"/>
      <c r="XAK210" s="1"/>
      <c r="XAL210" s="1"/>
      <c r="XAM210" s="1"/>
      <c r="XAN210" s="1"/>
      <c r="XAO210" s="1"/>
      <c r="XAP210" s="1"/>
      <c r="XAQ210" s="1"/>
      <c r="XAR210" s="1"/>
      <c r="XAS210" s="1"/>
      <c r="XAT210" s="1"/>
      <c r="XAU210" s="1"/>
      <c r="XAV210" s="1"/>
      <c r="XAW210" s="1"/>
      <c r="XAX210" s="1"/>
      <c r="XAY210" s="1"/>
      <c r="XAZ210" s="1"/>
      <c r="XBA210" s="1"/>
      <c r="XBB210" s="1"/>
      <c r="XBC210" s="1"/>
      <c r="XBD210" s="1"/>
      <c r="XBE210" s="1"/>
      <c r="XBF210" s="1"/>
      <c r="XBG210" s="1"/>
      <c r="XBH210" s="1"/>
      <c r="XBI210" s="1"/>
      <c r="XBJ210" s="1"/>
      <c r="XBK210" s="1"/>
      <c r="XBL210" s="1"/>
      <c r="XBM210" s="1"/>
      <c r="XBN210" s="1"/>
      <c r="XBO210" s="1"/>
      <c r="XBP210" s="1"/>
      <c r="XBQ210" s="1"/>
      <c r="XBR210" s="1"/>
      <c r="XBS210" s="1"/>
      <c r="XBT210" s="1"/>
      <c r="XBU210" s="1"/>
      <c r="XBV210" s="1"/>
      <c r="XBW210" s="1"/>
      <c r="XBX210" s="1"/>
      <c r="XBY210" s="1"/>
      <c r="XBZ210" s="1"/>
      <c r="XCA210" s="1"/>
      <c r="XCB210" s="1"/>
      <c r="XCC210" s="1"/>
      <c r="XCD210" s="1"/>
      <c r="XCE210" s="1"/>
      <c r="XCF210" s="1"/>
      <c r="XCG210" s="1"/>
      <c r="XCH210" s="1"/>
      <c r="XCI210" s="1"/>
      <c r="XCJ210" s="1"/>
      <c r="XCK210" s="1"/>
      <c r="XCL210" s="1"/>
      <c r="XCM210" s="1"/>
      <c r="XCN210" s="1"/>
      <c r="XCO210" s="1"/>
      <c r="XCP210" s="1"/>
      <c r="XCQ210" s="1"/>
      <c r="XCR210" s="1"/>
      <c r="XCS210" s="1"/>
      <c r="XCT210" s="1"/>
      <c r="XCU210" s="1"/>
      <c r="XCV210" s="1"/>
      <c r="XCW210" s="1"/>
      <c r="XCX210" s="1"/>
      <c r="XCY210" s="1"/>
      <c r="XCZ210" s="1"/>
      <c r="XDA210" s="1"/>
      <c r="XDB210" s="1"/>
      <c r="XDC210" s="1"/>
      <c r="XDD210" s="1"/>
      <c r="XDE210" s="1"/>
      <c r="XDF210" s="1"/>
      <c r="XDG210" s="1"/>
      <c r="XDH210" s="1"/>
      <c r="XDI210" s="1"/>
      <c r="XDJ210" s="1"/>
      <c r="XDK210" s="1"/>
      <c r="XDL210" s="1"/>
      <c r="XDM210" s="1"/>
      <c r="XDN210" s="1"/>
      <c r="XDO210" s="1"/>
      <c r="XDP210" s="1"/>
      <c r="XDQ210" s="1"/>
      <c r="XDR210" s="1"/>
      <c r="XDS210" s="1"/>
      <c r="XDT210" s="1"/>
      <c r="XDU210" s="1"/>
      <c r="XDV210" s="1"/>
      <c r="XDW210" s="1"/>
      <c r="XDX210" s="1"/>
      <c r="XDY210" s="1"/>
      <c r="XDZ210" s="1"/>
      <c r="XEA210" s="1"/>
      <c r="XEB210" s="1"/>
      <c r="XEC210" s="1"/>
      <c r="XED210" s="1"/>
      <c r="XEE210" s="1"/>
      <c r="XEF210" s="1"/>
      <c r="XEG210" s="1"/>
      <c r="XEH210" s="1"/>
      <c r="XEI210" s="1"/>
      <c r="XEJ210" s="1"/>
      <c r="XEK210" s="1"/>
      <c r="XEL210" s="1"/>
      <c r="XEM210" s="1"/>
      <c r="XEN210" s="1"/>
      <c r="XEO210" s="1"/>
      <c r="XEP210" s="1"/>
      <c r="XEQ210" s="1"/>
      <c r="XER210" s="1"/>
      <c r="XES210" s="1"/>
      <c r="XET210" s="1"/>
      <c r="XEU210" s="1"/>
      <c r="XEV210" s="1"/>
      <c r="XEW210" s="1"/>
      <c r="XEX210" s="1"/>
      <c r="XEY210" s="1"/>
      <c r="XEZ210" s="1"/>
      <c r="XFA210" s="1"/>
      <c r="XFB210" s="1"/>
      <c r="XFC210" s="1"/>
    </row>
    <row r="211" spans="1:150 16226:16383" s="3" customFormat="1" ht="20.25" customHeight="1" x14ac:dyDescent="0.35">
      <c r="A211" s="93">
        <f t="shared" ref="A211:A216" si="44">A210+1</f>
        <v>3</v>
      </c>
      <c r="B211" s="93"/>
      <c r="C211" s="49" t="s">
        <v>329</v>
      </c>
      <c r="D211" s="49" t="s">
        <v>350</v>
      </c>
      <c r="E211" s="70">
        <f>98.26*(10.764)</f>
        <v>1057.67064</v>
      </c>
      <c r="F211" s="70">
        <f>(1.52*2.4+3.05*1.22)*(10.764)</f>
        <v>79.319915999999992</v>
      </c>
      <c r="G211" s="77">
        <v>0</v>
      </c>
      <c r="H211" s="77">
        <f t="shared" ref="H211:H212" si="45">E211+F211+(IF(G211&lt;101,G211,IF(G211&lt;201,G211/2,IF(G211&lt;=301,G211/3,G211/4))))</f>
        <v>1136.990556</v>
      </c>
      <c r="I211" s="1" t="s">
        <v>375</v>
      </c>
      <c r="J211" s="1"/>
      <c r="K211" s="1"/>
      <c r="L211" s="1"/>
      <c r="M211" s="1"/>
      <c r="N211" s="1"/>
      <c r="O211" s="1"/>
      <c r="P211" s="1"/>
      <c r="Q211" s="1"/>
      <c r="R211" s="1"/>
      <c r="S211" s="1"/>
      <c r="T211" s="22" t="str">
        <f t="shared" ca="1" si="43"/>
        <v>203,..,403</v>
      </c>
      <c r="U211" s="22">
        <f t="shared" ref="U211:V216" ca="1" si="46">U210+1</f>
        <v>203</v>
      </c>
      <c r="V211" s="22">
        <f t="shared" ca="1" si="46"/>
        <v>403</v>
      </c>
      <c r="W211" s="1"/>
      <c r="X211" s="1"/>
      <c r="Y211" s="1"/>
      <c r="Z211" s="1"/>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c r="BD211" s="1"/>
      <c r="BE211" s="1"/>
      <c r="BF211" s="1"/>
      <c r="BG211" s="1"/>
      <c r="BH211" s="1"/>
      <c r="BI211" s="1"/>
      <c r="BJ211" s="1"/>
      <c r="BK211" s="1"/>
      <c r="BL211" s="1"/>
      <c r="BM211" s="1"/>
      <c r="BN211" s="1"/>
      <c r="BO211" s="1"/>
      <c r="BP211" s="1"/>
      <c r="BQ211" s="1"/>
      <c r="BR211" s="1"/>
      <c r="BS211" s="1"/>
      <c r="BT211" s="1"/>
      <c r="BU211" s="1"/>
      <c r="BV211" s="1"/>
      <c r="BW211" s="1"/>
      <c r="BX211" s="1"/>
      <c r="BY211" s="1"/>
      <c r="BZ211" s="1"/>
      <c r="CA211" s="1"/>
      <c r="CB211" s="1"/>
      <c r="CC211" s="1"/>
      <c r="CD211" s="1"/>
      <c r="CE211" s="1"/>
      <c r="CF211" s="1"/>
      <c r="CG211" s="1"/>
      <c r="CH211" s="1"/>
      <c r="CI211" s="1"/>
      <c r="CJ211" s="1"/>
      <c r="CK211" s="1"/>
      <c r="CL211" s="1"/>
      <c r="CM211" s="1"/>
      <c r="CN211" s="1"/>
      <c r="CO211" s="1"/>
      <c r="CP211" s="1"/>
      <c r="CQ211" s="1"/>
      <c r="CR211" s="1"/>
      <c r="CS211" s="1"/>
      <c r="CT211" s="1"/>
      <c r="CU211" s="1"/>
      <c r="CV211" s="1"/>
      <c r="CW211" s="1"/>
      <c r="CX211" s="1"/>
      <c r="CY211" s="1"/>
      <c r="CZ211" s="1"/>
      <c r="DA211" s="1"/>
      <c r="DB211" s="1"/>
      <c r="DC211" s="1"/>
      <c r="DD211" s="1"/>
      <c r="DE211" s="1"/>
      <c r="DF211" s="1"/>
      <c r="DG211" s="1"/>
      <c r="DH211" s="1"/>
      <c r="DI211" s="1"/>
      <c r="DJ211" s="1"/>
      <c r="DK211" s="1"/>
      <c r="DL211" s="1"/>
      <c r="DM211" s="1"/>
      <c r="DN211" s="1"/>
      <c r="DO211" s="1"/>
      <c r="DP211" s="1"/>
      <c r="DQ211" s="1"/>
      <c r="DR211" s="1"/>
      <c r="DS211" s="1"/>
      <c r="DT211" s="1"/>
      <c r="DU211" s="1"/>
      <c r="DV211" s="1"/>
      <c r="DW211" s="1"/>
      <c r="DX211" s="1"/>
      <c r="DY211" s="1"/>
      <c r="DZ211" s="1"/>
      <c r="EA211" s="1"/>
      <c r="EB211" s="1"/>
      <c r="EC211" s="1"/>
      <c r="ED211" s="1"/>
      <c r="EE211" s="1"/>
      <c r="EF211" s="1"/>
      <c r="EG211" s="1"/>
      <c r="EH211" s="1"/>
      <c r="EI211" s="1"/>
      <c r="EJ211" s="1"/>
      <c r="EK211" s="1"/>
      <c r="EL211" s="1"/>
      <c r="EM211" s="1"/>
      <c r="EN211" s="1"/>
      <c r="EO211" s="1"/>
      <c r="EP211" s="1"/>
      <c r="EQ211" s="1"/>
      <c r="ER211" s="1"/>
      <c r="ES211" s="1"/>
      <c r="ET211" s="1"/>
      <c r="WZB211" s="1"/>
      <c r="WZC211" s="1"/>
      <c r="WZD211" s="1"/>
      <c r="WZE211" s="1"/>
      <c r="WZF211" s="1"/>
      <c r="WZG211" s="1"/>
      <c r="WZH211" s="1"/>
      <c r="WZI211" s="1"/>
      <c r="WZJ211" s="1"/>
      <c r="WZK211" s="1"/>
      <c r="WZL211" s="1"/>
      <c r="WZM211" s="1"/>
      <c r="WZN211" s="1"/>
      <c r="WZO211" s="1"/>
      <c r="WZP211" s="1"/>
      <c r="WZQ211" s="1"/>
      <c r="WZR211" s="1"/>
      <c r="WZS211" s="1"/>
      <c r="WZT211" s="1"/>
      <c r="WZU211" s="1"/>
      <c r="WZV211" s="1"/>
      <c r="WZW211" s="1"/>
      <c r="WZX211" s="1"/>
      <c r="WZY211" s="1"/>
      <c r="WZZ211" s="1"/>
      <c r="XAA211" s="1"/>
      <c r="XAB211" s="1"/>
      <c r="XAC211" s="1"/>
      <c r="XAD211" s="1"/>
      <c r="XAE211" s="1"/>
      <c r="XAF211" s="1"/>
      <c r="XAG211" s="1"/>
      <c r="XAH211" s="1"/>
      <c r="XAI211" s="1"/>
      <c r="XAJ211" s="1"/>
      <c r="XAK211" s="1"/>
      <c r="XAL211" s="1"/>
      <c r="XAM211" s="1"/>
      <c r="XAN211" s="1"/>
      <c r="XAO211" s="1"/>
      <c r="XAP211" s="1"/>
      <c r="XAQ211" s="1"/>
      <c r="XAR211" s="1"/>
      <c r="XAS211" s="1"/>
      <c r="XAT211" s="1"/>
      <c r="XAU211" s="1"/>
      <c r="XAV211" s="1"/>
      <c r="XAW211" s="1"/>
      <c r="XAX211" s="1"/>
      <c r="XAY211" s="1"/>
      <c r="XAZ211" s="1"/>
      <c r="XBA211" s="1"/>
      <c r="XBB211" s="1"/>
      <c r="XBC211" s="1"/>
      <c r="XBD211" s="1"/>
      <c r="XBE211" s="1"/>
      <c r="XBF211" s="1"/>
      <c r="XBG211" s="1"/>
      <c r="XBH211" s="1"/>
      <c r="XBI211" s="1"/>
      <c r="XBJ211" s="1"/>
      <c r="XBK211" s="1"/>
      <c r="XBL211" s="1"/>
      <c r="XBM211" s="1"/>
      <c r="XBN211" s="1"/>
      <c r="XBO211" s="1"/>
      <c r="XBP211" s="1"/>
      <c r="XBQ211" s="1"/>
      <c r="XBR211" s="1"/>
      <c r="XBS211" s="1"/>
      <c r="XBT211" s="1"/>
      <c r="XBU211" s="1"/>
      <c r="XBV211" s="1"/>
      <c r="XBW211" s="1"/>
      <c r="XBX211" s="1"/>
      <c r="XBY211" s="1"/>
      <c r="XBZ211" s="1"/>
      <c r="XCA211" s="1"/>
      <c r="XCB211" s="1"/>
      <c r="XCC211" s="1"/>
      <c r="XCD211" s="1"/>
      <c r="XCE211" s="1"/>
      <c r="XCF211" s="1"/>
      <c r="XCG211" s="1"/>
      <c r="XCH211" s="1"/>
      <c r="XCI211" s="1"/>
      <c r="XCJ211" s="1"/>
      <c r="XCK211" s="1"/>
      <c r="XCL211" s="1"/>
      <c r="XCM211" s="1"/>
      <c r="XCN211" s="1"/>
      <c r="XCO211" s="1"/>
      <c r="XCP211" s="1"/>
      <c r="XCQ211" s="1"/>
      <c r="XCR211" s="1"/>
      <c r="XCS211" s="1"/>
      <c r="XCT211" s="1"/>
      <c r="XCU211" s="1"/>
      <c r="XCV211" s="1"/>
      <c r="XCW211" s="1"/>
      <c r="XCX211" s="1"/>
      <c r="XCY211" s="1"/>
      <c r="XCZ211" s="1"/>
      <c r="XDA211" s="1"/>
      <c r="XDB211" s="1"/>
      <c r="XDC211" s="1"/>
      <c r="XDD211" s="1"/>
      <c r="XDE211" s="1"/>
      <c r="XDF211" s="1"/>
      <c r="XDG211" s="1"/>
      <c r="XDH211" s="1"/>
      <c r="XDI211" s="1"/>
      <c r="XDJ211" s="1"/>
      <c r="XDK211" s="1"/>
      <c r="XDL211" s="1"/>
      <c r="XDM211" s="1"/>
      <c r="XDN211" s="1"/>
      <c r="XDO211" s="1"/>
      <c r="XDP211" s="1"/>
      <c r="XDQ211" s="1"/>
      <c r="XDR211" s="1"/>
      <c r="XDS211" s="1"/>
      <c r="XDT211" s="1"/>
      <c r="XDU211" s="1"/>
      <c r="XDV211" s="1"/>
      <c r="XDW211" s="1"/>
      <c r="XDX211" s="1"/>
      <c r="XDY211" s="1"/>
      <c r="XDZ211" s="1"/>
      <c r="XEA211" s="1"/>
      <c r="XEB211" s="1"/>
      <c r="XEC211" s="1"/>
      <c r="XED211" s="1"/>
      <c r="XEE211" s="1"/>
      <c r="XEF211" s="1"/>
      <c r="XEG211" s="1"/>
      <c r="XEH211" s="1"/>
      <c r="XEI211" s="1"/>
      <c r="XEJ211" s="1"/>
      <c r="XEK211" s="1"/>
      <c r="XEL211" s="1"/>
      <c r="XEM211" s="1"/>
      <c r="XEN211" s="1"/>
      <c r="XEO211" s="1"/>
      <c r="XEP211" s="1"/>
      <c r="XEQ211" s="1"/>
      <c r="XER211" s="1"/>
      <c r="XES211" s="1"/>
      <c r="XET211" s="1"/>
      <c r="XEU211" s="1"/>
      <c r="XEV211" s="1"/>
      <c r="XEW211" s="1"/>
      <c r="XEX211" s="1"/>
      <c r="XEY211" s="1"/>
      <c r="XEZ211" s="1"/>
      <c r="XFA211" s="1"/>
      <c r="XFB211" s="1"/>
      <c r="XFC211" s="1"/>
    </row>
    <row r="212" spans="1:150 16226:16383" s="3" customFormat="1" ht="20.25" customHeight="1" x14ac:dyDescent="0.35">
      <c r="A212" s="93">
        <f t="shared" si="44"/>
        <v>4</v>
      </c>
      <c r="B212" s="93"/>
      <c r="C212" s="49" t="s">
        <v>329</v>
      </c>
      <c r="D212" s="49" t="s">
        <v>335</v>
      </c>
      <c r="E212" s="70">
        <f>(73.18)*(10.764)</f>
        <v>787.70952</v>
      </c>
      <c r="F212" s="70">
        <f>(1.22*(2.92+2.45))*(10.764)</f>
        <v>70.519269600000001</v>
      </c>
      <c r="G212" s="77">
        <v>0</v>
      </c>
      <c r="H212" s="77">
        <f t="shared" si="45"/>
        <v>858.22878960000003</v>
      </c>
      <c r="I212" s="1" t="s">
        <v>375</v>
      </c>
      <c r="J212" s="1"/>
      <c r="K212" s="1"/>
      <c r="L212" s="1"/>
      <c r="M212" s="1"/>
      <c r="N212" s="1"/>
      <c r="O212" s="1"/>
      <c r="P212" s="1"/>
      <c r="Q212" s="1"/>
      <c r="R212" s="1"/>
      <c r="S212" s="1"/>
      <c r="T212" s="22" t="str">
        <f t="shared" ca="1" si="43"/>
        <v>204,..,404</v>
      </c>
      <c r="U212" s="22">
        <f t="shared" ca="1" si="46"/>
        <v>204</v>
      </c>
      <c r="V212" s="22">
        <f t="shared" ca="1" si="46"/>
        <v>404</v>
      </c>
      <c r="W212" s="1"/>
      <c r="X212" s="1"/>
      <c r="Y212" s="1"/>
      <c r="Z212" s="1"/>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c r="BD212" s="1"/>
      <c r="BE212" s="1"/>
      <c r="BF212" s="1"/>
      <c r="BG212" s="1"/>
      <c r="BH212" s="1"/>
      <c r="BI212" s="1"/>
      <c r="BJ212" s="1"/>
      <c r="BK212" s="1"/>
      <c r="BL212" s="1"/>
      <c r="BM212" s="1"/>
      <c r="BN212" s="1"/>
      <c r="BO212" s="1"/>
      <c r="BP212" s="1"/>
      <c r="BQ212" s="1"/>
      <c r="BR212" s="1"/>
      <c r="BS212" s="1"/>
      <c r="BT212" s="1"/>
      <c r="BU212" s="1"/>
      <c r="BV212" s="1"/>
      <c r="BW212" s="1"/>
      <c r="BX212" s="1"/>
      <c r="BY212" s="1"/>
      <c r="BZ212" s="1"/>
      <c r="CA212" s="1"/>
      <c r="CB212" s="1"/>
      <c r="CC212" s="1"/>
      <c r="CD212" s="1"/>
      <c r="CE212" s="1"/>
      <c r="CF212" s="1"/>
      <c r="CG212" s="1"/>
      <c r="CH212" s="1"/>
      <c r="CI212" s="1"/>
      <c r="CJ212" s="1"/>
      <c r="CK212" s="1"/>
      <c r="CL212" s="1"/>
      <c r="CM212" s="1"/>
      <c r="CN212" s="1"/>
      <c r="CO212" s="1"/>
      <c r="CP212" s="1"/>
      <c r="CQ212" s="1"/>
      <c r="CR212" s="1"/>
      <c r="CS212" s="1"/>
      <c r="CT212" s="1"/>
      <c r="CU212" s="1"/>
      <c r="CV212" s="1"/>
      <c r="CW212" s="1"/>
      <c r="CX212" s="1"/>
      <c r="CY212" s="1"/>
      <c r="CZ212" s="1"/>
      <c r="DA212" s="1"/>
      <c r="DB212" s="1"/>
      <c r="DC212" s="1"/>
      <c r="DD212" s="1"/>
      <c r="DE212" s="1"/>
      <c r="DF212" s="1"/>
      <c r="DG212" s="1"/>
      <c r="DH212" s="1"/>
      <c r="DI212" s="1"/>
      <c r="DJ212" s="1"/>
      <c r="DK212" s="1"/>
      <c r="DL212" s="1"/>
      <c r="DM212" s="1"/>
      <c r="DN212" s="1"/>
      <c r="DO212" s="1"/>
      <c r="DP212" s="1"/>
      <c r="DQ212" s="1"/>
      <c r="DR212" s="1"/>
      <c r="DS212" s="1"/>
      <c r="DT212" s="1"/>
      <c r="DU212" s="1"/>
      <c r="DV212" s="1"/>
      <c r="DW212" s="1"/>
      <c r="DX212" s="1"/>
      <c r="DY212" s="1"/>
      <c r="DZ212" s="1"/>
      <c r="EA212" s="1"/>
      <c r="EB212" s="1"/>
      <c r="EC212" s="1"/>
      <c r="ED212" s="1"/>
      <c r="EE212" s="1"/>
      <c r="EF212" s="1"/>
      <c r="EG212" s="1"/>
      <c r="EH212" s="1"/>
      <c r="EI212" s="1"/>
      <c r="EJ212" s="1"/>
      <c r="EK212" s="1"/>
      <c r="EL212" s="1"/>
      <c r="EM212" s="1"/>
      <c r="EN212" s="1"/>
      <c r="EO212" s="1"/>
      <c r="EP212" s="1"/>
      <c r="EQ212" s="1"/>
      <c r="ER212" s="1"/>
      <c r="ES212" s="1"/>
      <c r="ET212" s="1"/>
      <c r="WZB212" s="1"/>
      <c r="WZC212" s="1"/>
      <c r="WZD212" s="1"/>
      <c r="WZE212" s="1"/>
      <c r="WZF212" s="1"/>
      <c r="WZG212" s="1"/>
      <c r="WZH212" s="1"/>
      <c r="WZI212" s="1"/>
      <c r="WZJ212" s="1"/>
      <c r="WZK212" s="1"/>
      <c r="WZL212" s="1"/>
      <c r="WZM212" s="1"/>
      <c r="WZN212" s="1"/>
      <c r="WZO212" s="1"/>
      <c r="WZP212" s="1"/>
      <c r="WZQ212" s="1"/>
      <c r="WZR212" s="1"/>
      <c r="WZS212" s="1"/>
      <c r="WZT212" s="1"/>
      <c r="WZU212" s="1"/>
      <c r="WZV212" s="1"/>
      <c r="WZW212" s="1"/>
      <c r="WZX212" s="1"/>
      <c r="WZY212" s="1"/>
      <c r="WZZ212" s="1"/>
      <c r="XAA212" s="1"/>
      <c r="XAB212" s="1"/>
      <c r="XAC212" s="1"/>
      <c r="XAD212" s="1"/>
      <c r="XAE212" s="1"/>
      <c r="XAF212" s="1"/>
      <c r="XAG212" s="1"/>
      <c r="XAH212" s="1"/>
      <c r="XAI212" s="1"/>
      <c r="XAJ212" s="1"/>
      <c r="XAK212" s="1"/>
      <c r="XAL212" s="1"/>
      <c r="XAM212" s="1"/>
      <c r="XAN212" s="1"/>
      <c r="XAO212" s="1"/>
      <c r="XAP212" s="1"/>
      <c r="XAQ212" s="1"/>
      <c r="XAR212" s="1"/>
      <c r="XAS212" s="1"/>
      <c r="XAT212" s="1"/>
      <c r="XAU212" s="1"/>
      <c r="XAV212" s="1"/>
      <c r="XAW212" s="1"/>
      <c r="XAX212" s="1"/>
      <c r="XAY212" s="1"/>
      <c r="XAZ212" s="1"/>
      <c r="XBA212" s="1"/>
      <c r="XBB212" s="1"/>
      <c r="XBC212" s="1"/>
      <c r="XBD212" s="1"/>
      <c r="XBE212" s="1"/>
      <c r="XBF212" s="1"/>
      <c r="XBG212" s="1"/>
      <c r="XBH212" s="1"/>
      <c r="XBI212" s="1"/>
      <c r="XBJ212" s="1"/>
      <c r="XBK212" s="1"/>
      <c r="XBL212" s="1"/>
      <c r="XBM212" s="1"/>
      <c r="XBN212" s="1"/>
      <c r="XBO212" s="1"/>
      <c r="XBP212" s="1"/>
      <c r="XBQ212" s="1"/>
      <c r="XBR212" s="1"/>
      <c r="XBS212" s="1"/>
      <c r="XBT212" s="1"/>
      <c r="XBU212" s="1"/>
      <c r="XBV212" s="1"/>
      <c r="XBW212" s="1"/>
      <c r="XBX212" s="1"/>
      <c r="XBY212" s="1"/>
      <c r="XBZ212" s="1"/>
      <c r="XCA212" s="1"/>
      <c r="XCB212" s="1"/>
      <c r="XCC212" s="1"/>
      <c r="XCD212" s="1"/>
      <c r="XCE212" s="1"/>
      <c r="XCF212" s="1"/>
      <c r="XCG212" s="1"/>
      <c r="XCH212" s="1"/>
      <c r="XCI212" s="1"/>
      <c r="XCJ212" s="1"/>
      <c r="XCK212" s="1"/>
      <c r="XCL212" s="1"/>
      <c r="XCM212" s="1"/>
      <c r="XCN212" s="1"/>
      <c r="XCO212" s="1"/>
      <c r="XCP212" s="1"/>
      <c r="XCQ212" s="1"/>
      <c r="XCR212" s="1"/>
      <c r="XCS212" s="1"/>
      <c r="XCT212" s="1"/>
      <c r="XCU212" s="1"/>
      <c r="XCV212" s="1"/>
      <c r="XCW212" s="1"/>
      <c r="XCX212" s="1"/>
      <c r="XCY212" s="1"/>
      <c r="XCZ212" s="1"/>
      <c r="XDA212" s="1"/>
      <c r="XDB212" s="1"/>
      <c r="XDC212" s="1"/>
      <c r="XDD212" s="1"/>
      <c r="XDE212" s="1"/>
      <c r="XDF212" s="1"/>
      <c r="XDG212" s="1"/>
      <c r="XDH212" s="1"/>
      <c r="XDI212" s="1"/>
      <c r="XDJ212" s="1"/>
      <c r="XDK212" s="1"/>
      <c r="XDL212" s="1"/>
      <c r="XDM212" s="1"/>
      <c r="XDN212" s="1"/>
      <c r="XDO212" s="1"/>
      <c r="XDP212" s="1"/>
      <c r="XDQ212" s="1"/>
      <c r="XDR212" s="1"/>
      <c r="XDS212" s="1"/>
      <c r="XDT212" s="1"/>
      <c r="XDU212" s="1"/>
      <c r="XDV212" s="1"/>
      <c r="XDW212" s="1"/>
      <c r="XDX212" s="1"/>
      <c r="XDY212" s="1"/>
      <c r="XDZ212" s="1"/>
      <c r="XEA212" s="1"/>
      <c r="XEB212" s="1"/>
      <c r="XEC212" s="1"/>
      <c r="XED212" s="1"/>
      <c r="XEE212" s="1"/>
      <c r="XEF212" s="1"/>
      <c r="XEG212" s="1"/>
      <c r="XEH212" s="1"/>
      <c r="XEI212" s="1"/>
      <c r="XEJ212" s="1"/>
      <c r="XEK212" s="1"/>
      <c r="XEL212" s="1"/>
      <c r="XEM212" s="1"/>
      <c r="XEN212" s="1"/>
      <c r="XEO212" s="1"/>
      <c r="XEP212" s="1"/>
      <c r="XEQ212" s="1"/>
      <c r="XER212" s="1"/>
      <c r="XES212" s="1"/>
      <c r="XET212" s="1"/>
      <c r="XEU212" s="1"/>
      <c r="XEV212" s="1"/>
      <c r="XEW212" s="1"/>
      <c r="XEX212" s="1"/>
      <c r="XEY212" s="1"/>
      <c r="XEZ212" s="1"/>
      <c r="XFA212" s="1"/>
      <c r="XFB212" s="1"/>
      <c r="XFC212" s="1"/>
    </row>
    <row r="213" spans="1:150 16226:16383" s="3" customFormat="1" ht="20.25" customHeight="1" x14ac:dyDescent="0.35">
      <c r="A213" s="93">
        <f t="shared" si="44"/>
        <v>5</v>
      </c>
      <c r="B213" s="93"/>
      <c r="C213" s="49" t="s">
        <v>329</v>
      </c>
      <c r="D213" s="49" t="s">
        <v>350</v>
      </c>
      <c r="E213" s="70">
        <f>98.26*(10.764)</f>
        <v>1057.67064</v>
      </c>
      <c r="F213" s="70">
        <f>(2.4*1.52+1.22*3.05)*(10.764)</f>
        <v>79.319915999999992</v>
      </c>
      <c r="G213" s="77">
        <v>0</v>
      </c>
      <c r="H213" s="77">
        <f t="shared" ref="H213:H214" si="47">E213+F213+(IF(G213&lt;101,G213,IF(G213&lt;201,G213/2,IF(G213&lt;=301,G213/3,G213/4))))</f>
        <v>1136.990556</v>
      </c>
      <c r="I213" s="1" t="s">
        <v>375</v>
      </c>
      <c r="J213" s="1"/>
      <c r="K213" s="1"/>
      <c r="L213" s="1"/>
      <c r="M213" s="1"/>
      <c r="N213" s="1"/>
      <c r="O213" s="1"/>
      <c r="P213" s="1"/>
      <c r="Q213" s="1"/>
      <c r="R213" s="1"/>
      <c r="S213" s="1"/>
      <c r="T213" s="22" t="str">
        <f t="shared" ca="1" si="43"/>
        <v>205,..,405</v>
      </c>
      <c r="U213" s="22">
        <f t="shared" ca="1" si="46"/>
        <v>205</v>
      </c>
      <c r="V213" s="22">
        <f t="shared" ca="1" si="46"/>
        <v>405</v>
      </c>
      <c r="W213" s="1"/>
      <c r="X213" s="1"/>
      <c r="Y213" s="1"/>
      <c r="Z213" s="1"/>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c r="BD213" s="1"/>
      <c r="BE213" s="1"/>
      <c r="BF213" s="1"/>
      <c r="BG213" s="1"/>
      <c r="BH213" s="1"/>
      <c r="BI213" s="1"/>
      <c r="BJ213" s="1"/>
      <c r="BK213" s="1"/>
      <c r="BL213" s="1"/>
      <c r="BM213" s="1"/>
      <c r="BN213" s="1"/>
      <c r="BO213" s="1"/>
      <c r="BP213" s="1"/>
      <c r="BQ213" s="1"/>
      <c r="BR213" s="1"/>
      <c r="BS213" s="1"/>
      <c r="BT213" s="1"/>
      <c r="BU213" s="1"/>
      <c r="BV213" s="1"/>
      <c r="BW213" s="1"/>
      <c r="BX213" s="1"/>
      <c r="BY213" s="1"/>
      <c r="BZ213" s="1"/>
      <c r="CA213" s="1"/>
      <c r="CB213" s="1"/>
      <c r="CC213" s="1"/>
      <c r="CD213" s="1"/>
      <c r="CE213" s="1"/>
      <c r="CF213" s="1"/>
      <c r="CG213" s="1"/>
      <c r="CH213" s="1"/>
      <c r="CI213" s="1"/>
      <c r="CJ213" s="1"/>
      <c r="CK213" s="1"/>
      <c r="CL213" s="1"/>
      <c r="CM213" s="1"/>
      <c r="CN213" s="1"/>
      <c r="CO213" s="1"/>
      <c r="CP213" s="1"/>
      <c r="CQ213" s="1"/>
      <c r="CR213" s="1"/>
      <c r="CS213" s="1"/>
      <c r="CT213" s="1"/>
      <c r="CU213" s="1"/>
      <c r="CV213" s="1"/>
      <c r="CW213" s="1"/>
      <c r="CX213" s="1"/>
      <c r="CY213" s="1"/>
      <c r="CZ213" s="1"/>
      <c r="DA213" s="1"/>
      <c r="DB213" s="1"/>
      <c r="DC213" s="1"/>
      <c r="DD213" s="1"/>
      <c r="DE213" s="1"/>
      <c r="DF213" s="1"/>
      <c r="DG213" s="1"/>
      <c r="DH213" s="1"/>
      <c r="DI213" s="1"/>
      <c r="DJ213" s="1"/>
      <c r="DK213" s="1"/>
      <c r="DL213" s="1"/>
      <c r="DM213" s="1"/>
      <c r="DN213" s="1"/>
      <c r="DO213" s="1"/>
      <c r="DP213" s="1"/>
      <c r="DQ213" s="1"/>
      <c r="DR213" s="1"/>
      <c r="DS213" s="1"/>
      <c r="DT213" s="1"/>
      <c r="DU213" s="1"/>
      <c r="DV213" s="1"/>
      <c r="DW213" s="1"/>
      <c r="DX213" s="1"/>
      <c r="DY213" s="1"/>
      <c r="DZ213" s="1"/>
      <c r="EA213" s="1"/>
      <c r="EB213" s="1"/>
      <c r="EC213" s="1"/>
      <c r="ED213" s="1"/>
      <c r="EE213" s="1"/>
      <c r="EF213" s="1"/>
      <c r="EG213" s="1"/>
      <c r="EH213" s="1"/>
      <c r="EI213" s="1"/>
      <c r="EJ213" s="1"/>
      <c r="EK213" s="1"/>
      <c r="EL213" s="1"/>
      <c r="EM213" s="1"/>
      <c r="EN213" s="1"/>
      <c r="EO213" s="1"/>
      <c r="EP213" s="1"/>
      <c r="EQ213" s="1"/>
      <c r="ER213" s="1"/>
      <c r="ES213" s="1"/>
      <c r="ET213" s="1"/>
      <c r="WZB213" s="1"/>
      <c r="WZC213" s="1"/>
      <c r="WZD213" s="1"/>
      <c r="WZE213" s="1"/>
      <c r="WZF213" s="1"/>
      <c r="WZG213" s="1"/>
      <c r="WZH213" s="1"/>
      <c r="WZI213" s="1"/>
      <c r="WZJ213" s="1"/>
      <c r="WZK213" s="1"/>
      <c r="WZL213" s="1"/>
      <c r="WZM213" s="1"/>
      <c r="WZN213" s="1"/>
      <c r="WZO213" s="1"/>
      <c r="WZP213" s="1"/>
      <c r="WZQ213" s="1"/>
      <c r="WZR213" s="1"/>
      <c r="WZS213" s="1"/>
      <c r="WZT213" s="1"/>
      <c r="WZU213" s="1"/>
      <c r="WZV213" s="1"/>
      <c r="WZW213" s="1"/>
      <c r="WZX213" s="1"/>
      <c r="WZY213" s="1"/>
      <c r="WZZ213" s="1"/>
      <c r="XAA213" s="1"/>
      <c r="XAB213" s="1"/>
      <c r="XAC213" s="1"/>
      <c r="XAD213" s="1"/>
      <c r="XAE213" s="1"/>
      <c r="XAF213" s="1"/>
      <c r="XAG213" s="1"/>
      <c r="XAH213" s="1"/>
      <c r="XAI213" s="1"/>
      <c r="XAJ213" s="1"/>
      <c r="XAK213" s="1"/>
      <c r="XAL213" s="1"/>
      <c r="XAM213" s="1"/>
      <c r="XAN213" s="1"/>
      <c r="XAO213" s="1"/>
      <c r="XAP213" s="1"/>
      <c r="XAQ213" s="1"/>
      <c r="XAR213" s="1"/>
      <c r="XAS213" s="1"/>
      <c r="XAT213" s="1"/>
      <c r="XAU213" s="1"/>
      <c r="XAV213" s="1"/>
      <c r="XAW213" s="1"/>
      <c r="XAX213" s="1"/>
      <c r="XAY213" s="1"/>
      <c r="XAZ213" s="1"/>
      <c r="XBA213" s="1"/>
      <c r="XBB213" s="1"/>
      <c r="XBC213" s="1"/>
      <c r="XBD213" s="1"/>
      <c r="XBE213" s="1"/>
      <c r="XBF213" s="1"/>
      <c r="XBG213" s="1"/>
      <c r="XBH213" s="1"/>
      <c r="XBI213" s="1"/>
      <c r="XBJ213" s="1"/>
      <c r="XBK213" s="1"/>
      <c r="XBL213" s="1"/>
      <c r="XBM213" s="1"/>
      <c r="XBN213" s="1"/>
      <c r="XBO213" s="1"/>
      <c r="XBP213" s="1"/>
      <c r="XBQ213" s="1"/>
      <c r="XBR213" s="1"/>
      <c r="XBS213" s="1"/>
      <c r="XBT213" s="1"/>
      <c r="XBU213" s="1"/>
      <c r="XBV213" s="1"/>
      <c r="XBW213" s="1"/>
      <c r="XBX213" s="1"/>
      <c r="XBY213" s="1"/>
      <c r="XBZ213" s="1"/>
      <c r="XCA213" s="1"/>
      <c r="XCB213" s="1"/>
      <c r="XCC213" s="1"/>
      <c r="XCD213" s="1"/>
      <c r="XCE213" s="1"/>
      <c r="XCF213" s="1"/>
      <c r="XCG213" s="1"/>
      <c r="XCH213" s="1"/>
      <c r="XCI213" s="1"/>
      <c r="XCJ213" s="1"/>
      <c r="XCK213" s="1"/>
      <c r="XCL213" s="1"/>
      <c r="XCM213" s="1"/>
      <c r="XCN213" s="1"/>
      <c r="XCO213" s="1"/>
      <c r="XCP213" s="1"/>
      <c r="XCQ213" s="1"/>
      <c r="XCR213" s="1"/>
      <c r="XCS213" s="1"/>
      <c r="XCT213" s="1"/>
      <c r="XCU213" s="1"/>
      <c r="XCV213" s="1"/>
      <c r="XCW213" s="1"/>
      <c r="XCX213" s="1"/>
      <c r="XCY213" s="1"/>
      <c r="XCZ213" s="1"/>
      <c r="XDA213" s="1"/>
      <c r="XDB213" s="1"/>
      <c r="XDC213" s="1"/>
      <c r="XDD213" s="1"/>
      <c r="XDE213" s="1"/>
      <c r="XDF213" s="1"/>
      <c r="XDG213" s="1"/>
      <c r="XDH213" s="1"/>
      <c r="XDI213" s="1"/>
      <c r="XDJ213" s="1"/>
      <c r="XDK213" s="1"/>
      <c r="XDL213" s="1"/>
      <c r="XDM213" s="1"/>
      <c r="XDN213" s="1"/>
      <c r="XDO213" s="1"/>
      <c r="XDP213" s="1"/>
      <c r="XDQ213" s="1"/>
      <c r="XDR213" s="1"/>
      <c r="XDS213" s="1"/>
      <c r="XDT213" s="1"/>
      <c r="XDU213" s="1"/>
      <c r="XDV213" s="1"/>
      <c r="XDW213" s="1"/>
      <c r="XDX213" s="1"/>
      <c r="XDY213" s="1"/>
      <c r="XDZ213" s="1"/>
      <c r="XEA213" s="1"/>
      <c r="XEB213" s="1"/>
      <c r="XEC213" s="1"/>
      <c r="XED213" s="1"/>
      <c r="XEE213" s="1"/>
      <c r="XEF213" s="1"/>
      <c r="XEG213" s="1"/>
      <c r="XEH213" s="1"/>
      <c r="XEI213" s="1"/>
      <c r="XEJ213" s="1"/>
      <c r="XEK213" s="1"/>
      <c r="XEL213" s="1"/>
      <c r="XEM213" s="1"/>
      <c r="XEN213" s="1"/>
      <c r="XEO213" s="1"/>
      <c r="XEP213" s="1"/>
      <c r="XEQ213" s="1"/>
      <c r="XER213" s="1"/>
      <c r="XES213" s="1"/>
      <c r="XET213" s="1"/>
      <c r="XEU213" s="1"/>
      <c r="XEV213" s="1"/>
      <c r="XEW213" s="1"/>
      <c r="XEX213" s="1"/>
      <c r="XEY213" s="1"/>
      <c r="XEZ213" s="1"/>
      <c r="XFA213" s="1"/>
      <c r="XFB213" s="1"/>
      <c r="XFC213" s="1"/>
    </row>
    <row r="214" spans="1:150 16226:16383" s="3" customFormat="1" ht="20.25" customHeight="1" x14ac:dyDescent="0.35">
      <c r="A214" s="84">
        <f t="shared" si="44"/>
        <v>6</v>
      </c>
      <c r="B214" s="85"/>
      <c r="C214" s="49" t="s">
        <v>329</v>
      </c>
      <c r="D214" s="49" t="s">
        <v>335</v>
      </c>
      <c r="E214" s="70">
        <f>(73.18)*(10.764)</f>
        <v>787.70952</v>
      </c>
      <c r="F214" s="70">
        <f>(1.22*(2.45+2.92))*(10.764)</f>
        <v>70.519269600000001</v>
      </c>
      <c r="G214" s="6">
        <v>0</v>
      </c>
      <c r="H214" s="6">
        <f t="shared" si="47"/>
        <v>858.22878960000003</v>
      </c>
      <c r="I214" s="1" t="s">
        <v>375</v>
      </c>
      <c r="J214" s="1"/>
      <c r="K214" s="1"/>
      <c r="L214" s="1"/>
      <c r="M214" s="1"/>
      <c r="N214" s="1"/>
      <c r="O214" s="1"/>
      <c r="P214" s="1"/>
      <c r="Q214" s="1"/>
      <c r="R214" s="1"/>
      <c r="S214" s="1"/>
      <c r="T214" s="22" t="str">
        <f t="shared" ca="1" si="43"/>
        <v>206,..,406</v>
      </c>
      <c r="U214" s="22">
        <f t="shared" ca="1" si="46"/>
        <v>206</v>
      </c>
      <c r="V214" s="22">
        <f t="shared" ca="1" si="46"/>
        <v>406</v>
      </c>
      <c r="W214" s="1"/>
      <c r="X214" s="1"/>
      <c r="Y214" s="1"/>
      <c r="Z214" s="1"/>
      <c r="AA214" s="1"/>
      <c r="AB214" s="1"/>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AZ214" s="1"/>
      <c r="BA214" s="1"/>
      <c r="BB214" s="1"/>
      <c r="BC214" s="1"/>
      <c r="BD214" s="1"/>
      <c r="BE214" s="1"/>
      <c r="BF214" s="1"/>
      <c r="BG214" s="1"/>
      <c r="BH214" s="1"/>
      <c r="BI214" s="1"/>
      <c r="BJ214" s="1"/>
      <c r="BK214" s="1"/>
      <c r="BL214" s="1"/>
      <c r="BM214" s="1"/>
      <c r="BN214" s="1"/>
      <c r="BO214" s="1"/>
      <c r="BP214" s="1"/>
      <c r="BQ214" s="1"/>
      <c r="BR214" s="1"/>
      <c r="BS214" s="1"/>
      <c r="BT214" s="1"/>
      <c r="BU214" s="1"/>
      <c r="BV214" s="1"/>
      <c r="BW214" s="1"/>
      <c r="BX214" s="1"/>
      <c r="BY214" s="1"/>
      <c r="BZ214" s="1"/>
      <c r="CA214" s="1"/>
      <c r="CB214" s="1"/>
      <c r="CC214" s="1"/>
      <c r="CD214" s="1"/>
      <c r="CE214" s="1"/>
      <c r="CF214" s="1"/>
      <c r="CG214" s="1"/>
      <c r="CH214" s="1"/>
      <c r="CI214" s="1"/>
      <c r="CJ214" s="1"/>
      <c r="CK214" s="1"/>
      <c r="CL214" s="1"/>
      <c r="CM214" s="1"/>
      <c r="CN214" s="1"/>
      <c r="CO214" s="1"/>
      <c r="CP214" s="1"/>
      <c r="CQ214" s="1"/>
      <c r="CR214" s="1"/>
      <c r="CS214" s="1"/>
      <c r="CT214" s="1"/>
      <c r="CU214" s="1"/>
      <c r="CV214" s="1"/>
      <c r="CW214" s="1"/>
      <c r="CX214" s="1"/>
      <c r="CY214" s="1"/>
      <c r="CZ214" s="1"/>
      <c r="DA214" s="1"/>
      <c r="DB214" s="1"/>
      <c r="DC214" s="1"/>
      <c r="DD214" s="1"/>
      <c r="DE214" s="1"/>
      <c r="DF214" s="1"/>
      <c r="DG214" s="1"/>
      <c r="DH214" s="1"/>
      <c r="DI214" s="1"/>
      <c r="DJ214" s="1"/>
      <c r="DK214" s="1"/>
      <c r="DL214" s="1"/>
      <c r="DM214" s="1"/>
      <c r="DN214" s="1"/>
      <c r="DO214" s="1"/>
      <c r="DP214" s="1"/>
      <c r="DQ214" s="1"/>
      <c r="DR214" s="1"/>
      <c r="DS214" s="1"/>
      <c r="DT214" s="1"/>
      <c r="DU214" s="1"/>
      <c r="DV214" s="1"/>
      <c r="DW214" s="1"/>
      <c r="DX214" s="1"/>
      <c r="DY214" s="1"/>
      <c r="DZ214" s="1"/>
      <c r="EA214" s="1"/>
      <c r="EB214" s="1"/>
      <c r="EC214" s="1"/>
      <c r="ED214" s="1"/>
      <c r="EE214" s="1"/>
      <c r="EF214" s="1"/>
      <c r="EG214" s="1"/>
      <c r="EH214" s="1"/>
      <c r="EI214" s="1"/>
      <c r="EJ214" s="1"/>
      <c r="EK214" s="1"/>
      <c r="EL214" s="1"/>
      <c r="EM214" s="1"/>
      <c r="EN214" s="1"/>
      <c r="EO214" s="1"/>
      <c r="EP214" s="1"/>
      <c r="EQ214" s="1"/>
      <c r="ER214" s="1"/>
      <c r="ES214" s="1"/>
      <c r="ET214" s="1"/>
      <c r="WZB214" s="1"/>
      <c r="WZC214" s="1"/>
      <c r="WZD214" s="1"/>
      <c r="WZE214" s="1"/>
      <c r="WZF214" s="1"/>
      <c r="WZG214" s="1"/>
      <c r="WZH214" s="1"/>
      <c r="WZI214" s="1"/>
      <c r="WZJ214" s="1"/>
      <c r="WZK214" s="1"/>
      <c r="WZL214" s="1"/>
      <c r="WZM214" s="1"/>
      <c r="WZN214" s="1"/>
      <c r="WZO214" s="1"/>
      <c r="WZP214" s="1"/>
      <c r="WZQ214" s="1"/>
      <c r="WZR214" s="1"/>
      <c r="WZS214" s="1"/>
      <c r="WZT214" s="1"/>
      <c r="WZU214" s="1"/>
      <c r="WZV214" s="1"/>
      <c r="WZW214" s="1"/>
      <c r="WZX214" s="1"/>
      <c r="WZY214" s="1"/>
      <c r="WZZ214" s="1"/>
      <c r="XAA214" s="1"/>
      <c r="XAB214" s="1"/>
      <c r="XAC214" s="1"/>
      <c r="XAD214" s="1"/>
      <c r="XAE214" s="1"/>
      <c r="XAF214" s="1"/>
      <c r="XAG214" s="1"/>
      <c r="XAH214" s="1"/>
      <c r="XAI214" s="1"/>
      <c r="XAJ214" s="1"/>
      <c r="XAK214" s="1"/>
      <c r="XAL214" s="1"/>
      <c r="XAM214" s="1"/>
      <c r="XAN214" s="1"/>
      <c r="XAO214" s="1"/>
      <c r="XAP214" s="1"/>
      <c r="XAQ214" s="1"/>
      <c r="XAR214" s="1"/>
      <c r="XAS214" s="1"/>
      <c r="XAT214" s="1"/>
      <c r="XAU214" s="1"/>
      <c r="XAV214" s="1"/>
      <c r="XAW214" s="1"/>
      <c r="XAX214" s="1"/>
      <c r="XAY214" s="1"/>
      <c r="XAZ214" s="1"/>
      <c r="XBA214" s="1"/>
      <c r="XBB214" s="1"/>
      <c r="XBC214" s="1"/>
      <c r="XBD214" s="1"/>
      <c r="XBE214" s="1"/>
      <c r="XBF214" s="1"/>
      <c r="XBG214" s="1"/>
      <c r="XBH214" s="1"/>
      <c r="XBI214" s="1"/>
      <c r="XBJ214" s="1"/>
      <c r="XBK214" s="1"/>
      <c r="XBL214" s="1"/>
      <c r="XBM214" s="1"/>
      <c r="XBN214" s="1"/>
      <c r="XBO214" s="1"/>
      <c r="XBP214" s="1"/>
      <c r="XBQ214" s="1"/>
      <c r="XBR214" s="1"/>
      <c r="XBS214" s="1"/>
      <c r="XBT214" s="1"/>
      <c r="XBU214" s="1"/>
      <c r="XBV214" s="1"/>
      <c r="XBW214" s="1"/>
      <c r="XBX214" s="1"/>
      <c r="XBY214" s="1"/>
      <c r="XBZ214" s="1"/>
      <c r="XCA214" s="1"/>
      <c r="XCB214" s="1"/>
      <c r="XCC214" s="1"/>
      <c r="XCD214" s="1"/>
      <c r="XCE214" s="1"/>
      <c r="XCF214" s="1"/>
      <c r="XCG214" s="1"/>
      <c r="XCH214" s="1"/>
      <c r="XCI214" s="1"/>
      <c r="XCJ214" s="1"/>
      <c r="XCK214" s="1"/>
      <c r="XCL214" s="1"/>
      <c r="XCM214" s="1"/>
      <c r="XCN214" s="1"/>
      <c r="XCO214" s="1"/>
      <c r="XCP214" s="1"/>
      <c r="XCQ214" s="1"/>
      <c r="XCR214" s="1"/>
      <c r="XCS214" s="1"/>
      <c r="XCT214" s="1"/>
      <c r="XCU214" s="1"/>
      <c r="XCV214" s="1"/>
      <c r="XCW214" s="1"/>
      <c r="XCX214" s="1"/>
      <c r="XCY214" s="1"/>
      <c r="XCZ214" s="1"/>
      <c r="XDA214" s="1"/>
      <c r="XDB214" s="1"/>
      <c r="XDC214" s="1"/>
      <c r="XDD214" s="1"/>
      <c r="XDE214" s="1"/>
      <c r="XDF214" s="1"/>
      <c r="XDG214" s="1"/>
      <c r="XDH214" s="1"/>
      <c r="XDI214" s="1"/>
      <c r="XDJ214" s="1"/>
      <c r="XDK214" s="1"/>
      <c r="XDL214" s="1"/>
      <c r="XDM214" s="1"/>
      <c r="XDN214" s="1"/>
      <c r="XDO214" s="1"/>
      <c r="XDP214" s="1"/>
      <c r="XDQ214" s="1"/>
      <c r="XDR214" s="1"/>
      <c r="XDS214" s="1"/>
      <c r="XDT214" s="1"/>
      <c r="XDU214" s="1"/>
      <c r="XDV214" s="1"/>
      <c r="XDW214" s="1"/>
      <c r="XDX214" s="1"/>
      <c r="XDY214" s="1"/>
      <c r="XDZ214" s="1"/>
      <c r="XEA214" s="1"/>
      <c r="XEB214" s="1"/>
      <c r="XEC214" s="1"/>
      <c r="XED214" s="1"/>
      <c r="XEE214" s="1"/>
      <c r="XEF214" s="1"/>
      <c r="XEG214" s="1"/>
      <c r="XEH214" s="1"/>
      <c r="XEI214" s="1"/>
      <c r="XEJ214" s="1"/>
      <c r="XEK214" s="1"/>
      <c r="XEL214" s="1"/>
      <c r="XEM214" s="1"/>
      <c r="XEN214" s="1"/>
      <c r="XEO214" s="1"/>
      <c r="XEP214" s="1"/>
      <c r="XEQ214" s="1"/>
      <c r="XER214" s="1"/>
      <c r="XES214" s="1"/>
      <c r="XET214" s="1"/>
      <c r="XEU214" s="1"/>
      <c r="XEV214" s="1"/>
      <c r="XEW214" s="1"/>
      <c r="XEX214" s="1"/>
      <c r="XEY214" s="1"/>
      <c r="XEZ214" s="1"/>
      <c r="XFA214" s="1"/>
      <c r="XFB214" s="1"/>
      <c r="XFC214" s="1"/>
    </row>
    <row r="215" spans="1:150 16226:16383" s="3" customFormat="1" ht="20.25" customHeight="1" x14ac:dyDescent="0.35">
      <c r="A215" s="84">
        <f t="shared" si="44"/>
        <v>7</v>
      </c>
      <c r="B215" s="85"/>
      <c r="C215" s="49" t="s">
        <v>329</v>
      </c>
      <c r="D215" s="86" t="s">
        <v>331</v>
      </c>
      <c r="E215" s="87"/>
      <c r="F215" s="87"/>
      <c r="G215" s="88"/>
      <c r="H215" s="89"/>
      <c r="I215" s="1"/>
      <c r="J215" s="1"/>
      <c r="K215" s="1"/>
      <c r="L215" s="1"/>
      <c r="M215" s="1"/>
      <c r="N215" s="1"/>
      <c r="O215" s="1"/>
      <c r="P215" s="1"/>
      <c r="Q215" s="1"/>
      <c r="R215" s="1"/>
      <c r="S215" s="1"/>
      <c r="T215" s="22" t="str">
        <f t="shared" ca="1" si="43"/>
        <v>207,..,407</v>
      </c>
      <c r="U215" s="22">
        <f t="shared" ca="1" si="46"/>
        <v>207</v>
      </c>
      <c r="V215" s="22">
        <f t="shared" ca="1" si="46"/>
        <v>407</v>
      </c>
      <c r="W215" s="1"/>
      <c r="X215" s="1"/>
      <c r="Y215" s="1"/>
      <c r="Z215" s="1"/>
      <c r="AA215" s="1"/>
      <c r="AB215" s="1"/>
      <c r="AC215" s="1"/>
      <c r="AD215" s="1"/>
      <c r="AE215" s="1"/>
      <c r="AF215" s="1"/>
      <c r="AG215" s="1"/>
      <c r="AH215" s="1"/>
      <c r="AI215" s="1"/>
      <c r="AJ215" s="1"/>
      <c r="AK215" s="1"/>
      <c r="AL215" s="1"/>
      <c r="AM215" s="1"/>
      <c r="AN215" s="1"/>
      <c r="AO215" s="1"/>
      <c r="AP215" s="1"/>
      <c r="AQ215" s="1"/>
      <c r="AR215" s="1"/>
      <c r="AS215" s="1"/>
      <c r="AT215" s="1"/>
      <c r="AU215" s="1"/>
      <c r="AV215" s="1"/>
      <c r="AW215" s="1"/>
      <c r="AX215" s="1"/>
      <c r="AY215" s="1"/>
      <c r="AZ215" s="1"/>
      <c r="BA215" s="1"/>
      <c r="BB215" s="1"/>
      <c r="BC215" s="1"/>
      <c r="BD215" s="1"/>
      <c r="BE215" s="1"/>
      <c r="BF215" s="1"/>
      <c r="BG215" s="1"/>
      <c r="BH215" s="1"/>
      <c r="BI215" s="1"/>
      <c r="BJ215" s="1"/>
      <c r="BK215" s="1"/>
      <c r="BL215" s="1"/>
      <c r="BM215" s="1"/>
      <c r="BN215" s="1"/>
      <c r="BO215" s="1"/>
      <c r="BP215" s="1"/>
      <c r="BQ215" s="1"/>
      <c r="BR215" s="1"/>
      <c r="BS215" s="1"/>
      <c r="BT215" s="1"/>
      <c r="BU215" s="1"/>
      <c r="BV215" s="1"/>
      <c r="BW215" s="1"/>
      <c r="BX215" s="1"/>
      <c r="BY215" s="1"/>
      <c r="BZ215" s="1"/>
      <c r="CA215" s="1"/>
      <c r="CB215" s="1"/>
      <c r="CC215" s="1"/>
      <c r="CD215" s="1"/>
      <c r="CE215" s="1"/>
      <c r="CF215" s="1"/>
      <c r="CG215" s="1"/>
      <c r="CH215" s="1"/>
      <c r="CI215" s="1"/>
      <c r="CJ215" s="1"/>
      <c r="CK215" s="1"/>
      <c r="CL215" s="1"/>
      <c r="CM215" s="1"/>
      <c r="CN215" s="1"/>
      <c r="CO215" s="1"/>
      <c r="CP215" s="1"/>
      <c r="CQ215" s="1"/>
      <c r="CR215" s="1"/>
      <c r="CS215" s="1"/>
      <c r="CT215" s="1"/>
      <c r="CU215" s="1"/>
      <c r="CV215" s="1"/>
      <c r="CW215" s="1"/>
      <c r="CX215" s="1"/>
      <c r="CY215" s="1"/>
      <c r="CZ215" s="1"/>
      <c r="DA215" s="1"/>
      <c r="DB215" s="1"/>
      <c r="DC215" s="1"/>
      <c r="DD215" s="1"/>
      <c r="DE215" s="1"/>
      <c r="DF215" s="1"/>
      <c r="DG215" s="1"/>
      <c r="DH215" s="1"/>
      <c r="DI215" s="1"/>
      <c r="DJ215" s="1"/>
      <c r="DK215" s="1"/>
      <c r="DL215" s="1"/>
      <c r="DM215" s="1"/>
      <c r="DN215" s="1"/>
      <c r="DO215" s="1"/>
      <c r="DP215" s="1"/>
      <c r="DQ215" s="1"/>
      <c r="DR215" s="1"/>
      <c r="DS215" s="1"/>
      <c r="DT215" s="1"/>
      <c r="DU215" s="1"/>
      <c r="DV215" s="1"/>
      <c r="DW215" s="1"/>
      <c r="DX215" s="1"/>
      <c r="DY215" s="1"/>
      <c r="DZ215" s="1"/>
      <c r="EA215" s="1"/>
      <c r="EB215" s="1"/>
      <c r="EC215" s="1"/>
      <c r="ED215" s="1"/>
      <c r="EE215" s="1"/>
      <c r="EF215" s="1"/>
      <c r="EG215" s="1"/>
      <c r="EH215" s="1"/>
      <c r="EI215" s="1"/>
      <c r="EJ215" s="1"/>
      <c r="EK215" s="1"/>
      <c r="EL215" s="1"/>
      <c r="EM215" s="1"/>
      <c r="EN215" s="1"/>
      <c r="EO215" s="1"/>
      <c r="EP215" s="1"/>
      <c r="EQ215" s="1"/>
      <c r="ER215" s="1"/>
      <c r="ES215" s="1"/>
      <c r="ET215" s="1"/>
      <c r="WZB215" s="1"/>
      <c r="WZC215" s="1"/>
      <c r="WZD215" s="1"/>
      <c r="WZE215" s="1"/>
      <c r="WZF215" s="1"/>
      <c r="WZG215" s="1"/>
      <c r="WZH215" s="1"/>
      <c r="WZI215" s="1"/>
      <c r="WZJ215" s="1"/>
      <c r="WZK215" s="1"/>
      <c r="WZL215" s="1"/>
      <c r="WZM215" s="1"/>
      <c r="WZN215" s="1"/>
      <c r="WZO215" s="1"/>
      <c r="WZP215" s="1"/>
      <c r="WZQ215" s="1"/>
      <c r="WZR215" s="1"/>
      <c r="WZS215" s="1"/>
      <c r="WZT215" s="1"/>
      <c r="WZU215" s="1"/>
      <c r="WZV215" s="1"/>
      <c r="WZW215" s="1"/>
      <c r="WZX215" s="1"/>
      <c r="WZY215" s="1"/>
      <c r="WZZ215" s="1"/>
      <c r="XAA215" s="1"/>
      <c r="XAB215" s="1"/>
      <c r="XAC215" s="1"/>
      <c r="XAD215" s="1"/>
      <c r="XAE215" s="1"/>
      <c r="XAF215" s="1"/>
      <c r="XAG215" s="1"/>
      <c r="XAH215" s="1"/>
      <c r="XAI215" s="1"/>
      <c r="XAJ215" s="1"/>
      <c r="XAK215" s="1"/>
      <c r="XAL215" s="1"/>
      <c r="XAM215" s="1"/>
      <c r="XAN215" s="1"/>
      <c r="XAO215" s="1"/>
      <c r="XAP215" s="1"/>
      <c r="XAQ215" s="1"/>
      <c r="XAR215" s="1"/>
      <c r="XAS215" s="1"/>
      <c r="XAT215" s="1"/>
      <c r="XAU215" s="1"/>
      <c r="XAV215" s="1"/>
      <c r="XAW215" s="1"/>
      <c r="XAX215" s="1"/>
      <c r="XAY215" s="1"/>
      <c r="XAZ215" s="1"/>
      <c r="XBA215" s="1"/>
      <c r="XBB215" s="1"/>
      <c r="XBC215" s="1"/>
      <c r="XBD215" s="1"/>
      <c r="XBE215" s="1"/>
      <c r="XBF215" s="1"/>
      <c r="XBG215" s="1"/>
      <c r="XBH215" s="1"/>
      <c r="XBI215" s="1"/>
      <c r="XBJ215" s="1"/>
      <c r="XBK215" s="1"/>
      <c r="XBL215" s="1"/>
      <c r="XBM215" s="1"/>
      <c r="XBN215" s="1"/>
      <c r="XBO215" s="1"/>
      <c r="XBP215" s="1"/>
      <c r="XBQ215" s="1"/>
      <c r="XBR215" s="1"/>
      <c r="XBS215" s="1"/>
      <c r="XBT215" s="1"/>
      <c r="XBU215" s="1"/>
      <c r="XBV215" s="1"/>
      <c r="XBW215" s="1"/>
      <c r="XBX215" s="1"/>
      <c r="XBY215" s="1"/>
      <c r="XBZ215" s="1"/>
      <c r="XCA215" s="1"/>
      <c r="XCB215" s="1"/>
      <c r="XCC215" s="1"/>
      <c r="XCD215" s="1"/>
      <c r="XCE215" s="1"/>
      <c r="XCF215" s="1"/>
      <c r="XCG215" s="1"/>
      <c r="XCH215" s="1"/>
      <c r="XCI215" s="1"/>
      <c r="XCJ215" s="1"/>
      <c r="XCK215" s="1"/>
      <c r="XCL215" s="1"/>
      <c r="XCM215" s="1"/>
      <c r="XCN215" s="1"/>
      <c r="XCO215" s="1"/>
      <c r="XCP215" s="1"/>
      <c r="XCQ215" s="1"/>
      <c r="XCR215" s="1"/>
      <c r="XCS215" s="1"/>
      <c r="XCT215" s="1"/>
      <c r="XCU215" s="1"/>
      <c r="XCV215" s="1"/>
      <c r="XCW215" s="1"/>
      <c r="XCX215" s="1"/>
      <c r="XCY215" s="1"/>
      <c r="XCZ215" s="1"/>
      <c r="XDA215" s="1"/>
      <c r="XDB215" s="1"/>
      <c r="XDC215" s="1"/>
      <c r="XDD215" s="1"/>
      <c r="XDE215" s="1"/>
      <c r="XDF215" s="1"/>
      <c r="XDG215" s="1"/>
      <c r="XDH215" s="1"/>
      <c r="XDI215" s="1"/>
      <c r="XDJ215" s="1"/>
      <c r="XDK215" s="1"/>
      <c r="XDL215" s="1"/>
      <c r="XDM215" s="1"/>
      <c r="XDN215" s="1"/>
      <c r="XDO215" s="1"/>
      <c r="XDP215" s="1"/>
      <c r="XDQ215" s="1"/>
      <c r="XDR215" s="1"/>
      <c r="XDS215" s="1"/>
      <c r="XDT215" s="1"/>
      <c r="XDU215" s="1"/>
      <c r="XDV215" s="1"/>
      <c r="XDW215" s="1"/>
      <c r="XDX215" s="1"/>
      <c r="XDY215" s="1"/>
      <c r="XDZ215" s="1"/>
      <c r="XEA215" s="1"/>
      <c r="XEB215" s="1"/>
      <c r="XEC215" s="1"/>
      <c r="XED215" s="1"/>
      <c r="XEE215" s="1"/>
      <c r="XEF215" s="1"/>
      <c r="XEG215" s="1"/>
      <c r="XEH215" s="1"/>
      <c r="XEI215" s="1"/>
      <c r="XEJ215" s="1"/>
      <c r="XEK215" s="1"/>
      <c r="XEL215" s="1"/>
      <c r="XEM215" s="1"/>
      <c r="XEN215" s="1"/>
      <c r="XEO215" s="1"/>
      <c r="XEP215" s="1"/>
      <c r="XEQ215" s="1"/>
      <c r="XER215" s="1"/>
      <c r="XES215" s="1"/>
      <c r="XET215" s="1"/>
      <c r="XEU215" s="1"/>
      <c r="XEV215" s="1"/>
      <c r="XEW215" s="1"/>
      <c r="XEX215" s="1"/>
      <c r="XEY215" s="1"/>
      <c r="XEZ215" s="1"/>
      <c r="XFA215" s="1"/>
      <c r="XFB215" s="1"/>
      <c r="XFC215" s="1"/>
    </row>
    <row r="216" spans="1:150 16226:16383" s="3" customFormat="1" ht="20.25" customHeight="1" x14ac:dyDescent="0.35">
      <c r="A216" s="84">
        <f t="shared" si="44"/>
        <v>8</v>
      </c>
      <c r="B216" s="85"/>
      <c r="C216" s="49" t="s">
        <v>329</v>
      </c>
      <c r="D216" s="86" t="s">
        <v>331</v>
      </c>
      <c r="E216" s="88"/>
      <c r="F216" s="88"/>
      <c r="G216" s="88"/>
      <c r="H216" s="89"/>
      <c r="I216" s="1"/>
      <c r="J216" s="1"/>
      <c r="K216" s="1"/>
      <c r="L216" s="1"/>
      <c r="M216" s="1"/>
      <c r="N216" s="1"/>
      <c r="O216" s="1"/>
      <c r="P216" s="1"/>
      <c r="Q216" s="1"/>
      <c r="R216" s="1"/>
      <c r="S216" s="1"/>
      <c r="T216" s="22" t="str">
        <f t="shared" ca="1" si="43"/>
        <v>208,..,408</v>
      </c>
      <c r="U216" s="22">
        <f t="shared" ca="1" si="46"/>
        <v>208</v>
      </c>
      <c r="V216" s="22">
        <f t="shared" ca="1" si="46"/>
        <v>408</v>
      </c>
      <c r="W216" s="1"/>
      <c r="X216" s="1"/>
      <c r="Y216" s="1"/>
      <c r="Z216" s="1"/>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c r="BD216" s="1"/>
      <c r="BE216" s="1"/>
      <c r="BF216" s="1"/>
      <c r="BG216" s="1"/>
      <c r="BH216" s="1"/>
      <c r="BI216" s="1"/>
      <c r="BJ216" s="1"/>
      <c r="BK216" s="1"/>
      <c r="BL216" s="1"/>
      <c r="BM216" s="1"/>
      <c r="BN216" s="1"/>
      <c r="BO216" s="1"/>
      <c r="BP216" s="1"/>
      <c r="BQ216" s="1"/>
      <c r="BR216" s="1"/>
      <c r="BS216" s="1"/>
      <c r="BT216" s="1"/>
      <c r="BU216" s="1"/>
      <c r="BV216" s="1"/>
      <c r="BW216" s="1"/>
      <c r="BX216" s="1"/>
      <c r="BY216" s="1"/>
      <c r="BZ216" s="1"/>
      <c r="CA216" s="1"/>
      <c r="CB216" s="1"/>
      <c r="CC216" s="1"/>
      <c r="CD216" s="1"/>
      <c r="CE216" s="1"/>
      <c r="CF216" s="1"/>
      <c r="CG216" s="1"/>
      <c r="CH216" s="1"/>
      <c r="CI216" s="1"/>
      <c r="CJ216" s="1"/>
      <c r="CK216" s="1"/>
      <c r="CL216" s="1"/>
      <c r="CM216" s="1"/>
      <c r="CN216" s="1"/>
      <c r="CO216" s="1"/>
      <c r="CP216" s="1"/>
      <c r="CQ216" s="1"/>
      <c r="CR216" s="1"/>
      <c r="CS216" s="1"/>
      <c r="CT216" s="1"/>
      <c r="CU216" s="1"/>
      <c r="CV216" s="1"/>
      <c r="CW216" s="1"/>
      <c r="CX216" s="1"/>
      <c r="CY216" s="1"/>
      <c r="CZ216" s="1"/>
      <c r="DA216" s="1"/>
      <c r="DB216" s="1"/>
      <c r="DC216" s="1"/>
      <c r="DD216" s="1"/>
      <c r="DE216" s="1"/>
      <c r="DF216" s="1"/>
      <c r="DG216" s="1"/>
      <c r="DH216" s="1"/>
      <c r="DI216" s="1"/>
      <c r="DJ216" s="1"/>
      <c r="DK216" s="1"/>
      <c r="DL216" s="1"/>
      <c r="DM216" s="1"/>
      <c r="DN216" s="1"/>
      <c r="DO216" s="1"/>
      <c r="DP216" s="1"/>
      <c r="DQ216" s="1"/>
      <c r="DR216" s="1"/>
      <c r="DS216" s="1"/>
      <c r="DT216" s="1"/>
      <c r="DU216" s="1"/>
      <c r="DV216" s="1"/>
      <c r="DW216" s="1"/>
      <c r="DX216" s="1"/>
      <c r="DY216" s="1"/>
      <c r="DZ216" s="1"/>
      <c r="EA216" s="1"/>
      <c r="EB216" s="1"/>
      <c r="EC216" s="1"/>
      <c r="ED216" s="1"/>
      <c r="EE216" s="1"/>
      <c r="EF216" s="1"/>
      <c r="EG216" s="1"/>
      <c r="EH216" s="1"/>
      <c r="EI216" s="1"/>
      <c r="EJ216" s="1"/>
      <c r="EK216" s="1"/>
      <c r="EL216" s="1"/>
      <c r="EM216" s="1"/>
      <c r="EN216" s="1"/>
      <c r="EO216" s="1"/>
      <c r="EP216" s="1"/>
      <c r="EQ216" s="1"/>
      <c r="ER216" s="1"/>
      <c r="ES216" s="1"/>
      <c r="ET216" s="1"/>
      <c r="WZB216" s="1"/>
      <c r="WZC216" s="1"/>
      <c r="WZD216" s="1"/>
      <c r="WZE216" s="1"/>
      <c r="WZF216" s="1"/>
      <c r="WZG216" s="1"/>
      <c r="WZH216" s="1"/>
      <c r="WZI216" s="1"/>
      <c r="WZJ216" s="1"/>
      <c r="WZK216" s="1"/>
      <c r="WZL216" s="1"/>
      <c r="WZM216" s="1"/>
      <c r="WZN216" s="1"/>
      <c r="WZO216" s="1"/>
      <c r="WZP216" s="1"/>
      <c r="WZQ216" s="1"/>
      <c r="WZR216" s="1"/>
      <c r="WZS216" s="1"/>
      <c r="WZT216" s="1"/>
      <c r="WZU216" s="1"/>
      <c r="WZV216" s="1"/>
      <c r="WZW216" s="1"/>
      <c r="WZX216" s="1"/>
      <c r="WZY216" s="1"/>
      <c r="WZZ216" s="1"/>
      <c r="XAA216" s="1"/>
      <c r="XAB216" s="1"/>
      <c r="XAC216" s="1"/>
      <c r="XAD216" s="1"/>
      <c r="XAE216" s="1"/>
      <c r="XAF216" s="1"/>
      <c r="XAG216" s="1"/>
      <c r="XAH216" s="1"/>
      <c r="XAI216" s="1"/>
      <c r="XAJ216" s="1"/>
      <c r="XAK216" s="1"/>
      <c r="XAL216" s="1"/>
      <c r="XAM216" s="1"/>
      <c r="XAN216" s="1"/>
      <c r="XAO216" s="1"/>
      <c r="XAP216" s="1"/>
      <c r="XAQ216" s="1"/>
      <c r="XAR216" s="1"/>
      <c r="XAS216" s="1"/>
      <c r="XAT216" s="1"/>
      <c r="XAU216" s="1"/>
      <c r="XAV216" s="1"/>
      <c r="XAW216" s="1"/>
      <c r="XAX216" s="1"/>
      <c r="XAY216" s="1"/>
      <c r="XAZ216" s="1"/>
      <c r="XBA216" s="1"/>
      <c r="XBB216" s="1"/>
      <c r="XBC216" s="1"/>
      <c r="XBD216" s="1"/>
      <c r="XBE216" s="1"/>
      <c r="XBF216" s="1"/>
      <c r="XBG216" s="1"/>
      <c r="XBH216" s="1"/>
      <c r="XBI216" s="1"/>
      <c r="XBJ216" s="1"/>
      <c r="XBK216" s="1"/>
      <c r="XBL216" s="1"/>
      <c r="XBM216" s="1"/>
      <c r="XBN216" s="1"/>
      <c r="XBO216" s="1"/>
      <c r="XBP216" s="1"/>
      <c r="XBQ216" s="1"/>
      <c r="XBR216" s="1"/>
      <c r="XBS216" s="1"/>
      <c r="XBT216" s="1"/>
      <c r="XBU216" s="1"/>
      <c r="XBV216" s="1"/>
      <c r="XBW216" s="1"/>
      <c r="XBX216" s="1"/>
      <c r="XBY216" s="1"/>
      <c r="XBZ216" s="1"/>
      <c r="XCA216" s="1"/>
      <c r="XCB216" s="1"/>
      <c r="XCC216" s="1"/>
      <c r="XCD216" s="1"/>
      <c r="XCE216" s="1"/>
      <c r="XCF216" s="1"/>
      <c r="XCG216" s="1"/>
      <c r="XCH216" s="1"/>
      <c r="XCI216" s="1"/>
      <c r="XCJ216" s="1"/>
      <c r="XCK216" s="1"/>
      <c r="XCL216" s="1"/>
      <c r="XCM216" s="1"/>
      <c r="XCN216" s="1"/>
      <c r="XCO216" s="1"/>
      <c r="XCP216" s="1"/>
      <c r="XCQ216" s="1"/>
      <c r="XCR216" s="1"/>
      <c r="XCS216" s="1"/>
      <c r="XCT216" s="1"/>
      <c r="XCU216" s="1"/>
      <c r="XCV216" s="1"/>
      <c r="XCW216" s="1"/>
      <c r="XCX216" s="1"/>
      <c r="XCY216" s="1"/>
      <c r="XCZ216" s="1"/>
      <c r="XDA216" s="1"/>
      <c r="XDB216" s="1"/>
      <c r="XDC216" s="1"/>
      <c r="XDD216" s="1"/>
      <c r="XDE216" s="1"/>
      <c r="XDF216" s="1"/>
      <c r="XDG216" s="1"/>
      <c r="XDH216" s="1"/>
      <c r="XDI216" s="1"/>
      <c r="XDJ216" s="1"/>
      <c r="XDK216" s="1"/>
      <c r="XDL216" s="1"/>
      <c r="XDM216" s="1"/>
      <c r="XDN216" s="1"/>
      <c r="XDO216" s="1"/>
      <c r="XDP216" s="1"/>
      <c r="XDQ216" s="1"/>
      <c r="XDR216" s="1"/>
      <c r="XDS216" s="1"/>
      <c r="XDT216" s="1"/>
      <c r="XDU216" s="1"/>
      <c r="XDV216" s="1"/>
      <c r="XDW216" s="1"/>
      <c r="XDX216" s="1"/>
      <c r="XDY216" s="1"/>
      <c r="XDZ216" s="1"/>
      <c r="XEA216" s="1"/>
      <c r="XEB216" s="1"/>
      <c r="XEC216" s="1"/>
      <c r="XED216" s="1"/>
      <c r="XEE216" s="1"/>
      <c r="XEF216" s="1"/>
      <c r="XEG216" s="1"/>
      <c r="XEH216" s="1"/>
      <c r="XEI216" s="1"/>
      <c r="XEJ216" s="1"/>
      <c r="XEK216" s="1"/>
      <c r="XEL216" s="1"/>
      <c r="XEM216" s="1"/>
      <c r="XEN216" s="1"/>
      <c r="XEO216" s="1"/>
      <c r="XEP216" s="1"/>
      <c r="XEQ216" s="1"/>
      <c r="XER216" s="1"/>
      <c r="XES216" s="1"/>
      <c r="XET216" s="1"/>
      <c r="XEU216" s="1"/>
      <c r="XEV216" s="1"/>
      <c r="XEW216" s="1"/>
      <c r="XEX216" s="1"/>
      <c r="XEY216" s="1"/>
      <c r="XEZ216" s="1"/>
      <c r="XFA216" s="1"/>
      <c r="XFB216" s="1"/>
      <c r="XFC216" s="1"/>
    </row>
    <row r="217" spans="1:150 16226:16383" s="3" customFormat="1" ht="20.25" customHeight="1" x14ac:dyDescent="0.35">
      <c r="A217" s="90" t="s">
        <v>393</v>
      </c>
      <c r="B217" s="91"/>
      <c r="C217" s="91"/>
      <c r="D217" s="91"/>
      <c r="E217" s="91"/>
      <c r="F217" s="91"/>
      <c r="G217" s="91"/>
      <c r="H217" s="92"/>
      <c r="I217" s="4">
        <f>1</f>
        <v>1</v>
      </c>
      <c r="J217" s="1" t="s">
        <v>375</v>
      </c>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c r="BD217" s="1"/>
      <c r="BE217" s="1"/>
      <c r="BF217" s="1"/>
      <c r="BG217" s="1"/>
      <c r="BH217" s="1"/>
      <c r="BI217" s="1"/>
      <c r="BJ217" s="1"/>
      <c r="BK217" s="1"/>
      <c r="BL217" s="1"/>
      <c r="BM217" s="1"/>
      <c r="BN217" s="1"/>
      <c r="BO217" s="1"/>
      <c r="BP217" s="1"/>
      <c r="BQ217" s="1"/>
      <c r="BR217" s="1"/>
      <c r="BS217" s="1"/>
      <c r="BT217" s="1"/>
      <c r="BU217" s="1"/>
      <c r="BV217" s="1"/>
      <c r="BW217" s="1"/>
      <c r="BX217" s="1"/>
      <c r="BY217" s="1"/>
      <c r="BZ217" s="1"/>
      <c r="CA217" s="1"/>
      <c r="CB217" s="1"/>
      <c r="CC217" s="1"/>
      <c r="CD217" s="1"/>
      <c r="CE217" s="1"/>
      <c r="CF217" s="1"/>
      <c r="CG217" s="1"/>
      <c r="CH217" s="1"/>
      <c r="CI217" s="1"/>
      <c r="CJ217" s="1"/>
      <c r="CK217" s="1"/>
      <c r="CL217" s="1"/>
      <c r="CM217" s="1"/>
      <c r="CN217" s="1"/>
      <c r="CO217" s="1"/>
      <c r="CP217" s="1"/>
      <c r="CQ217" s="1"/>
      <c r="CR217" s="1"/>
      <c r="CS217" s="1"/>
      <c r="CT217" s="1"/>
      <c r="CU217" s="1"/>
      <c r="CV217" s="1"/>
      <c r="CW217" s="1"/>
      <c r="CX217" s="1"/>
      <c r="CY217" s="1"/>
      <c r="CZ217" s="1"/>
      <c r="DA217" s="1"/>
      <c r="DB217" s="1"/>
      <c r="DC217" s="1"/>
      <c r="DD217" s="1"/>
      <c r="DE217" s="1"/>
      <c r="DF217" s="1"/>
      <c r="DG217" s="1"/>
      <c r="DH217" s="1"/>
      <c r="DI217" s="1"/>
      <c r="DJ217" s="1"/>
      <c r="DK217" s="1"/>
      <c r="DL217" s="1"/>
      <c r="DM217" s="1"/>
      <c r="DN217" s="1"/>
      <c r="DO217" s="1"/>
      <c r="DP217" s="1"/>
      <c r="DQ217" s="1"/>
      <c r="DR217" s="1"/>
      <c r="DS217" s="1"/>
      <c r="DT217" s="1"/>
      <c r="DU217" s="1"/>
      <c r="DV217" s="1"/>
      <c r="DW217" s="1"/>
      <c r="DX217" s="1"/>
      <c r="DY217" s="1"/>
      <c r="DZ217" s="1"/>
      <c r="EA217" s="1"/>
      <c r="EB217" s="1"/>
      <c r="EC217" s="1"/>
      <c r="ED217" s="1"/>
      <c r="EE217" s="1"/>
      <c r="EF217" s="1"/>
      <c r="EG217" s="1"/>
      <c r="EH217" s="1"/>
      <c r="EI217" s="1"/>
      <c r="EJ217" s="1"/>
      <c r="EK217" s="1"/>
      <c r="EL217" s="1"/>
      <c r="EM217" s="1"/>
      <c r="EN217" s="1"/>
      <c r="EO217" s="1"/>
      <c r="EP217" s="1"/>
      <c r="EQ217" s="1"/>
      <c r="ER217" s="1"/>
      <c r="ES217" s="1"/>
      <c r="ET217" s="1"/>
      <c r="WZB217" s="1"/>
      <c r="WZC217" s="1"/>
      <c r="WZD217" s="1"/>
      <c r="WZE217" s="1"/>
      <c r="WZF217" s="1"/>
      <c r="WZG217" s="1"/>
      <c r="WZH217" s="1"/>
      <c r="WZI217" s="1"/>
      <c r="WZJ217" s="1"/>
      <c r="WZK217" s="1"/>
      <c r="WZL217" s="1"/>
      <c r="WZM217" s="1"/>
      <c r="WZN217" s="1"/>
      <c r="WZO217" s="1"/>
      <c r="WZP217" s="1"/>
      <c r="WZQ217" s="1"/>
      <c r="WZR217" s="1"/>
      <c r="WZS217" s="1"/>
      <c r="WZT217" s="1"/>
      <c r="WZU217" s="1"/>
      <c r="WZV217" s="1"/>
      <c r="WZW217" s="1"/>
      <c r="WZX217" s="1"/>
      <c r="WZY217" s="1"/>
      <c r="WZZ217" s="1"/>
      <c r="XAA217" s="1"/>
      <c r="XAB217" s="1"/>
      <c r="XAC217" s="1"/>
      <c r="XAD217" s="1"/>
      <c r="XAE217" s="1"/>
      <c r="XAF217" s="1"/>
      <c r="XAG217" s="1"/>
      <c r="XAH217" s="1"/>
      <c r="XAI217" s="1"/>
      <c r="XAJ217" s="1"/>
      <c r="XAK217" s="1"/>
      <c r="XAL217" s="1"/>
      <c r="XAM217" s="1"/>
      <c r="XAN217" s="1"/>
      <c r="XAO217" s="1"/>
      <c r="XAP217" s="1"/>
      <c r="XAQ217" s="1"/>
      <c r="XAR217" s="1"/>
      <c r="XAS217" s="1"/>
      <c r="XAT217" s="1"/>
      <c r="XAU217" s="1"/>
      <c r="XAV217" s="1"/>
      <c r="XAW217" s="1"/>
      <c r="XAX217" s="1"/>
      <c r="XAY217" s="1"/>
      <c r="XAZ217" s="1"/>
      <c r="XBA217" s="1"/>
      <c r="XBB217" s="1"/>
      <c r="XBC217" s="1"/>
      <c r="XBD217" s="1"/>
      <c r="XBE217" s="1"/>
      <c r="XBF217" s="1"/>
      <c r="XBG217" s="1"/>
      <c r="XBH217" s="1"/>
      <c r="XBI217" s="1"/>
      <c r="XBJ217" s="1"/>
      <c r="XBK217" s="1"/>
      <c r="XBL217" s="1"/>
      <c r="XBM217" s="1"/>
      <c r="XBN217" s="1"/>
      <c r="XBO217" s="1"/>
      <c r="XBP217" s="1"/>
      <c r="XBQ217" s="1"/>
      <c r="XBR217" s="1"/>
      <c r="XBS217" s="1"/>
      <c r="XBT217" s="1"/>
      <c r="XBU217" s="1"/>
      <c r="XBV217" s="1"/>
      <c r="XBW217" s="1"/>
      <c r="XBX217" s="1"/>
      <c r="XBY217" s="1"/>
      <c r="XBZ217" s="1"/>
      <c r="XCA217" s="1"/>
      <c r="XCB217" s="1"/>
      <c r="XCC217" s="1"/>
      <c r="XCD217" s="1"/>
      <c r="XCE217" s="1"/>
      <c r="XCF217" s="1"/>
      <c r="XCG217" s="1"/>
      <c r="XCH217" s="1"/>
      <c r="XCI217" s="1"/>
      <c r="XCJ217" s="1"/>
      <c r="XCK217" s="1"/>
      <c r="XCL217" s="1"/>
      <c r="XCM217" s="1"/>
      <c r="XCN217" s="1"/>
      <c r="XCO217" s="1"/>
      <c r="XCP217" s="1"/>
      <c r="XCQ217" s="1"/>
      <c r="XCR217" s="1"/>
      <c r="XCS217" s="1"/>
      <c r="XCT217" s="1"/>
      <c r="XCU217" s="1"/>
      <c r="XCV217" s="1"/>
      <c r="XCW217" s="1"/>
      <c r="XCX217" s="1"/>
      <c r="XCY217" s="1"/>
      <c r="XCZ217" s="1"/>
      <c r="XDA217" s="1"/>
      <c r="XDB217" s="1"/>
      <c r="XDC217" s="1"/>
      <c r="XDD217" s="1"/>
      <c r="XDE217" s="1"/>
      <c r="XDF217" s="1"/>
      <c r="XDG217" s="1"/>
      <c r="XDH217" s="1"/>
      <c r="XDI217" s="1"/>
      <c r="XDJ217" s="1"/>
      <c r="XDK217" s="1"/>
      <c r="XDL217" s="1"/>
      <c r="XDM217" s="1"/>
      <c r="XDN217" s="1"/>
      <c r="XDO217" s="1"/>
      <c r="XDP217" s="1"/>
      <c r="XDQ217" s="1"/>
      <c r="XDR217" s="1"/>
      <c r="XDS217" s="1"/>
      <c r="XDT217" s="1"/>
      <c r="XDU217" s="1"/>
      <c r="XDV217" s="1"/>
      <c r="XDW217" s="1"/>
      <c r="XDX217" s="1"/>
      <c r="XDY217" s="1"/>
      <c r="XDZ217" s="1"/>
      <c r="XEA217" s="1"/>
      <c r="XEB217" s="1"/>
      <c r="XEC217" s="1"/>
      <c r="XED217" s="1"/>
      <c r="XEE217" s="1"/>
      <c r="XEF217" s="1"/>
      <c r="XEG217" s="1"/>
      <c r="XEH217" s="1"/>
      <c r="XEI217" s="1"/>
      <c r="XEJ217" s="1"/>
      <c r="XEK217" s="1"/>
      <c r="XEL217" s="1"/>
      <c r="XEM217" s="1"/>
      <c r="XEN217" s="1"/>
      <c r="XEO217" s="1"/>
      <c r="XEP217" s="1"/>
      <c r="XEQ217" s="1"/>
      <c r="XER217" s="1"/>
      <c r="XES217" s="1"/>
      <c r="XET217" s="1"/>
      <c r="XEU217" s="1"/>
      <c r="XEV217" s="1"/>
      <c r="XEW217" s="1"/>
      <c r="XEX217" s="1"/>
      <c r="XEY217" s="1"/>
      <c r="XEZ217" s="1"/>
      <c r="XFA217" s="1"/>
      <c r="XFB217" s="1"/>
      <c r="XFC217" s="1"/>
    </row>
    <row r="218" spans="1:150 16226:16383" s="3" customFormat="1" ht="20.25" customHeight="1" x14ac:dyDescent="0.35">
      <c r="A218" s="93">
        <v>1</v>
      </c>
      <c r="B218" s="93"/>
      <c r="C218" s="49" t="s">
        <v>329</v>
      </c>
      <c r="D218" s="86" t="s">
        <v>353</v>
      </c>
      <c r="E218" s="88"/>
      <c r="F218" s="88"/>
      <c r="G218" s="88"/>
      <c r="H218" s="89"/>
      <c r="I218" s="1"/>
      <c r="J218" s="1"/>
      <c r="K218" s="1"/>
      <c r="L218" s="1"/>
      <c r="M218" s="1"/>
      <c r="N218" s="1"/>
      <c r="O218" s="1"/>
      <c r="P218" s="1"/>
      <c r="Q218" s="1"/>
      <c r="R218" s="1"/>
      <c r="S218" s="1"/>
      <c r="T218" s="22" t="e">
        <f t="shared" ref="T218:T225" ca="1" si="48">U218&amp;""&amp;",..,"&amp;""&amp;V218</f>
        <v>#REF!</v>
      </c>
      <c r="U218" s="22" t="e">
        <f ca="1">(SUMPRODUCT(MID(0&amp;(LEFT(A217,SUM(LEN(A217)-LEN(SUBSTITUTE(A217,{"0","1","2","3"},""))))), LARGE(INDEX(ISNUMBER(--MID((LEFT(A217,SUM(LEN(A217)-LEN(SUBSTITUTE(A217,{"0","1","2","3"},""))))), ROW(INDIRECT("1:"&amp;LEN((LEFT(A217,SUM(LEN(A217)-LEN(SUBSTITUTE(A217,{"0","1","2","3"},"")))))))), 1)) * ROW(INDIRECT("1:"&amp;LEN((LEFT(A217,SUM(LEN(A217)-LEN(SUBSTITUTE(A217,{"0","1","2","3"},"")))))))), 0), ROW(INDIRECT("1:"&amp;LEN((LEFT(A217,SUM(LEN(A217)-LEN(SUBSTITUTE(A217,{"0","1","2","3"},"")))))))))+1, 1) * 10^ROW(INDIRECT("1:"&amp;LEN((LEFT(A217,SUM(LEN(A217)-LEN(SUBSTITUTE(A217,{"0","1","2","3"},""))))))))/10))*100+1</f>
        <v>#REF!</v>
      </c>
      <c r="V218" s="22">
        <f ca="1">(SUMPRODUCT(MID(0&amp;(--TRIM(RIGHT(SUBSTITUTE(LEFT(A217,_xlfn.AGGREGATE(16,6,FIND({0,1,2,3,4,5,6,7,8,9},A217,ROW(INDIRECT("1:"&amp;LEN(A217)))),1))," ",REPT(" ",LEN(A217))),LEN(A217)))), LARGE(INDEX(ISNUMBER(--MID((--TRIM(RIGHT(SUBSTITUTE(LEFT(A217,_xlfn.AGGREGATE(16,6,FIND({0,1,2,3,4,5,6,7,8,9},A217,ROW(INDIRECT("1:"&amp;LEN(A217)))),1))," ",REPT(" ",LEN(A217))),LEN(A217)))), ROW(INDIRECT("1:"&amp;LEN((--TRIM(RIGHT(SUBSTITUTE(LEFT(A217,_xlfn.AGGREGATE(16,6,FIND({0,1,2,3,4,5,6,7,8,9},A217,ROW(INDIRECT("1:"&amp;LEN(A217)))),1))," ",REPT(" ",LEN(A217))),LEN(A217))))))), 1)) * ROW(INDIRECT("1:"&amp;LEN((--TRIM(RIGHT(SUBSTITUTE(LEFT(A217,_xlfn.AGGREGATE(16,6,FIND({0,1,2,3,4,5,6,7,8,9},A217,ROW(INDIRECT("1:"&amp;LEN(A217)))),1))," ",REPT(" ",LEN(A217))),LEN(A217))))))), 0), ROW(INDIRECT("1:"&amp;LEN((--TRIM(RIGHT(SUBSTITUTE(LEFT(A217,_xlfn.AGGREGATE(16,6,FIND({0,1,2,3,4,5,6,7,8,9},A217,ROW(INDIRECT("1:"&amp;LEN(A217)))),1))," ",REPT(" ",LEN(A217))),LEN(A217))))))))+1, 1) * 10^ROW(INDIRECT("1:"&amp;LEN((--TRIM(RIGHT(SUBSTITUTE(LEFT(A217,_xlfn.AGGREGATE(16,6,FIND({0,1,2,3,4,5,6,7,8,9},A217,ROW(INDIRECT("1:"&amp;LEN(A217)))),1))," ",REPT(" ",LEN(A217))),LEN(A217)))))))/10))*100+1</f>
        <v>501</v>
      </c>
      <c r="W218" s="1"/>
      <c r="X218" s="1"/>
      <c r="Y218" s="1"/>
      <c r="Z218" s="1"/>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c r="BD218" s="1"/>
      <c r="BE218" s="1"/>
      <c r="BF218" s="1"/>
      <c r="BG218" s="1"/>
      <c r="BH218" s="1"/>
      <c r="BI218" s="1"/>
      <c r="BJ218" s="1"/>
      <c r="BK218" s="1"/>
      <c r="BL218" s="1"/>
      <c r="BM218" s="1"/>
      <c r="BN218" s="1"/>
      <c r="BO218" s="1"/>
      <c r="BP218" s="1"/>
      <c r="BQ218" s="1"/>
      <c r="BR218" s="1"/>
      <c r="BS218" s="1"/>
      <c r="BT218" s="1"/>
      <c r="BU218" s="1"/>
      <c r="BV218" s="1"/>
      <c r="BW218" s="1"/>
      <c r="BX218" s="1"/>
      <c r="BY218" s="1"/>
      <c r="BZ218" s="1"/>
      <c r="CA218" s="1"/>
      <c r="CB218" s="1"/>
      <c r="CC218" s="1"/>
      <c r="CD218" s="1"/>
      <c r="CE218" s="1"/>
      <c r="CF218" s="1"/>
      <c r="CG218" s="1"/>
      <c r="CH218" s="1"/>
      <c r="CI218" s="1"/>
      <c r="CJ218" s="1"/>
      <c r="CK218" s="1"/>
      <c r="CL218" s="1"/>
      <c r="CM218" s="1"/>
      <c r="CN218" s="1"/>
      <c r="CO218" s="1"/>
      <c r="CP218" s="1"/>
      <c r="CQ218" s="1"/>
      <c r="CR218" s="1"/>
      <c r="CS218" s="1"/>
      <c r="CT218" s="1"/>
      <c r="CU218" s="1"/>
      <c r="CV218" s="1"/>
      <c r="CW218" s="1"/>
      <c r="CX218" s="1"/>
      <c r="CY218" s="1"/>
      <c r="CZ218" s="1"/>
      <c r="DA218" s="1"/>
      <c r="DB218" s="1"/>
      <c r="DC218" s="1"/>
      <c r="DD218" s="1"/>
      <c r="DE218" s="1"/>
      <c r="DF218" s="1"/>
      <c r="DG218" s="1"/>
      <c r="DH218" s="1"/>
      <c r="DI218" s="1"/>
      <c r="DJ218" s="1"/>
      <c r="DK218" s="1"/>
      <c r="DL218" s="1"/>
      <c r="DM218" s="1"/>
      <c r="DN218" s="1"/>
      <c r="DO218" s="1"/>
      <c r="DP218" s="1"/>
      <c r="DQ218" s="1"/>
      <c r="DR218" s="1"/>
      <c r="DS218" s="1"/>
      <c r="DT218" s="1"/>
      <c r="DU218" s="1"/>
      <c r="DV218" s="1"/>
      <c r="DW218" s="1"/>
      <c r="DX218" s="1"/>
      <c r="DY218" s="1"/>
      <c r="DZ218" s="1"/>
      <c r="EA218" s="1"/>
      <c r="EB218" s="1"/>
      <c r="EC218" s="1"/>
      <c r="ED218" s="1"/>
      <c r="EE218" s="1"/>
      <c r="EF218" s="1"/>
      <c r="EG218" s="1"/>
      <c r="EH218" s="1"/>
      <c r="EI218" s="1"/>
      <c r="EJ218" s="1"/>
      <c r="EK218" s="1"/>
      <c r="EL218" s="1"/>
      <c r="EM218" s="1"/>
      <c r="EN218" s="1"/>
      <c r="EO218" s="1"/>
      <c r="EP218" s="1"/>
      <c r="EQ218" s="1"/>
      <c r="ER218" s="1"/>
      <c r="ES218" s="1"/>
      <c r="ET218" s="1"/>
      <c r="WZB218" s="1"/>
      <c r="WZC218" s="1"/>
      <c r="WZD218" s="1"/>
      <c r="WZE218" s="1"/>
      <c r="WZF218" s="1"/>
      <c r="WZG218" s="1"/>
      <c r="WZH218" s="1"/>
      <c r="WZI218" s="1"/>
      <c r="WZJ218" s="1"/>
      <c r="WZK218" s="1"/>
      <c r="WZL218" s="1"/>
      <c r="WZM218" s="1"/>
      <c r="WZN218" s="1"/>
      <c r="WZO218" s="1"/>
      <c r="WZP218" s="1"/>
      <c r="WZQ218" s="1"/>
      <c r="WZR218" s="1"/>
      <c r="WZS218" s="1"/>
      <c r="WZT218" s="1"/>
      <c r="WZU218" s="1"/>
      <c r="WZV218" s="1"/>
      <c r="WZW218" s="1"/>
      <c r="WZX218" s="1"/>
      <c r="WZY218" s="1"/>
      <c r="WZZ218" s="1"/>
      <c r="XAA218" s="1"/>
      <c r="XAB218" s="1"/>
      <c r="XAC218" s="1"/>
      <c r="XAD218" s="1"/>
      <c r="XAE218" s="1"/>
      <c r="XAF218" s="1"/>
      <c r="XAG218" s="1"/>
      <c r="XAH218" s="1"/>
      <c r="XAI218" s="1"/>
      <c r="XAJ218" s="1"/>
      <c r="XAK218" s="1"/>
      <c r="XAL218" s="1"/>
      <c r="XAM218" s="1"/>
      <c r="XAN218" s="1"/>
      <c r="XAO218" s="1"/>
      <c r="XAP218" s="1"/>
      <c r="XAQ218" s="1"/>
      <c r="XAR218" s="1"/>
      <c r="XAS218" s="1"/>
      <c r="XAT218" s="1"/>
      <c r="XAU218" s="1"/>
      <c r="XAV218" s="1"/>
      <c r="XAW218" s="1"/>
      <c r="XAX218" s="1"/>
      <c r="XAY218" s="1"/>
      <c r="XAZ218" s="1"/>
      <c r="XBA218" s="1"/>
      <c r="XBB218" s="1"/>
      <c r="XBC218" s="1"/>
      <c r="XBD218" s="1"/>
      <c r="XBE218" s="1"/>
      <c r="XBF218" s="1"/>
      <c r="XBG218" s="1"/>
      <c r="XBH218" s="1"/>
      <c r="XBI218" s="1"/>
      <c r="XBJ218" s="1"/>
      <c r="XBK218" s="1"/>
      <c r="XBL218" s="1"/>
      <c r="XBM218" s="1"/>
      <c r="XBN218" s="1"/>
      <c r="XBO218" s="1"/>
      <c r="XBP218" s="1"/>
      <c r="XBQ218" s="1"/>
      <c r="XBR218" s="1"/>
      <c r="XBS218" s="1"/>
      <c r="XBT218" s="1"/>
      <c r="XBU218" s="1"/>
      <c r="XBV218" s="1"/>
      <c r="XBW218" s="1"/>
      <c r="XBX218" s="1"/>
      <c r="XBY218" s="1"/>
      <c r="XBZ218" s="1"/>
      <c r="XCA218" s="1"/>
      <c r="XCB218" s="1"/>
      <c r="XCC218" s="1"/>
      <c r="XCD218" s="1"/>
      <c r="XCE218" s="1"/>
      <c r="XCF218" s="1"/>
      <c r="XCG218" s="1"/>
      <c r="XCH218" s="1"/>
      <c r="XCI218" s="1"/>
      <c r="XCJ218" s="1"/>
      <c r="XCK218" s="1"/>
      <c r="XCL218" s="1"/>
      <c r="XCM218" s="1"/>
      <c r="XCN218" s="1"/>
      <c r="XCO218" s="1"/>
      <c r="XCP218" s="1"/>
      <c r="XCQ218" s="1"/>
      <c r="XCR218" s="1"/>
      <c r="XCS218" s="1"/>
      <c r="XCT218" s="1"/>
      <c r="XCU218" s="1"/>
      <c r="XCV218" s="1"/>
      <c r="XCW218" s="1"/>
      <c r="XCX218" s="1"/>
      <c r="XCY218" s="1"/>
      <c r="XCZ218" s="1"/>
      <c r="XDA218" s="1"/>
      <c r="XDB218" s="1"/>
      <c r="XDC218" s="1"/>
      <c r="XDD218" s="1"/>
      <c r="XDE218" s="1"/>
      <c r="XDF218" s="1"/>
      <c r="XDG218" s="1"/>
      <c r="XDH218" s="1"/>
      <c r="XDI218" s="1"/>
      <c r="XDJ218" s="1"/>
      <c r="XDK218" s="1"/>
      <c r="XDL218" s="1"/>
      <c r="XDM218" s="1"/>
      <c r="XDN218" s="1"/>
      <c r="XDO218" s="1"/>
      <c r="XDP218" s="1"/>
      <c r="XDQ218" s="1"/>
      <c r="XDR218" s="1"/>
      <c r="XDS218" s="1"/>
      <c r="XDT218" s="1"/>
      <c r="XDU218" s="1"/>
      <c r="XDV218" s="1"/>
      <c r="XDW218" s="1"/>
      <c r="XDX218" s="1"/>
      <c r="XDY218" s="1"/>
      <c r="XDZ218" s="1"/>
      <c r="XEA218" s="1"/>
      <c r="XEB218" s="1"/>
      <c r="XEC218" s="1"/>
      <c r="XED218" s="1"/>
      <c r="XEE218" s="1"/>
      <c r="XEF218" s="1"/>
      <c r="XEG218" s="1"/>
      <c r="XEH218" s="1"/>
      <c r="XEI218" s="1"/>
      <c r="XEJ218" s="1"/>
      <c r="XEK218" s="1"/>
      <c r="XEL218" s="1"/>
      <c r="XEM218" s="1"/>
      <c r="XEN218" s="1"/>
      <c r="XEO218" s="1"/>
      <c r="XEP218" s="1"/>
      <c r="XEQ218" s="1"/>
      <c r="XER218" s="1"/>
      <c r="XES218" s="1"/>
      <c r="XET218" s="1"/>
      <c r="XEU218" s="1"/>
      <c r="XEV218" s="1"/>
      <c r="XEW218" s="1"/>
      <c r="XEX218" s="1"/>
      <c r="XEY218" s="1"/>
      <c r="XEZ218" s="1"/>
      <c r="XFA218" s="1"/>
      <c r="XFB218" s="1"/>
      <c r="XFC218" s="1"/>
    </row>
    <row r="219" spans="1:150 16226:16383" s="3" customFormat="1" ht="20.25" customHeight="1" x14ac:dyDescent="0.35">
      <c r="A219" s="84">
        <f>A218+1</f>
        <v>2</v>
      </c>
      <c r="B219" s="85"/>
      <c r="C219" s="49" t="s">
        <v>329</v>
      </c>
      <c r="D219" s="86" t="s">
        <v>353</v>
      </c>
      <c r="E219" s="88"/>
      <c r="F219" s="88"/>
      <c r="G219" s="88"/>
      <c r="H219" s="89"/>
      <c r="I219" s="1"/>
      <c r="J219" s="1"/>
      <c r="K219" s="1"/>
      <c r="L219" s="1"/>
      <c r="M219" s="1"/>
      <c r="N219" s="1"/>
      <c r="O219" s="1"/>
      <c r="P219" s="1"/>
      <c r="Q219" s="1"/>
      <c r="R219" s="1"/>
      <c r="S219" s="1"/>
      <c r="T219" s="22" t="e">
        <f t="shared" ca="1" si="48"/>
        <v>#REF!</v>
      </c>
      <c r="U219" s="22" t="e">
        <f ca="1">U218+1</f>
        <v>#REF!</v>
      </c>
      <c r="V219" s="22">
        <f ca="1">V218+1</f>
        <v>502</v>
      </c>
      <c r="W219" s="1"/>
      <c r="X219" s="1"/>
      <c r="Y219" s="1"/>
      <c r="Z219" s="1"/>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c r="BD219" s="1"/>
      <c r="BE219" s="1"/>
      <c r="BF219" s="1"/>
      <c r="BG219" s="1"/>
      <c r="BH219" s="1"/>
      <c r="BI219" s="1"/>
      <c r="BJ219" s="1"/>
      <c r="BK219" s="1"/>
      <c r="BL219" s="1"/>
      <c r="BM219" s="1"/>
      <c r="BN219" s="1"/>
      <c r="BO219" s="1"/>
      <c r="BP219" s="1"/>
      <c r="BQ219" s="1"/>
      <c r="BR219" s="1"/>
      <c r="BS219" s="1"/>
      <c r="BT219" s="1"/>
      <c r="BU219" s="1"/>
      <c r="BV219" s="1"/>
      <c r="BW219" s="1"/>
      <c r="BX219" s="1"/>
      <c r="BY219" s="1"/>
      <c r="BZ219" s="1"/>
      <c r="CA219" s="1"/>
      <c r="CB219" s="1"/>
      <c r="CC219" s="1"/>
      <c r="CD219" s="1"/>
      <c r="CE219" s="1"/>
      <c r="CF219" s="1"/>
      <c r="CG219" s="1"/>
      <c r="CH219" s="1"/>
      <c r="CI219" s="1"/>
      <c r="CJ219" s="1"/>
      <c r="CK219" s="1"/>
      <c r="CL219" s="1"/>
      <c r="CM219" s="1"/>
      <c r="CN219" s="1"/>
      <c r="CO219" s="1"/>
      <c r="CP219" s="1"/>
      <c r="CQ219" s="1"/>
      <c r="CR219" s="1"/>
      <c r="CS219" s="1"/>
      <c r="CT219" s="1"/>
      <c r="CU219" s="1"/>
      <c r="CV219" s="1"/>
      <c r="CW219" s="1"/>
      <c r="CX219" s="1"/>
      <c r="CY219" s="1"/>
      <c r="CZ219" s="1"/>
      <c r="DA219" s="1"/>
      <c r="DB219" s="1"/>
      <c r="DC219" s="1"/>
      <c r="DD219" s="1"/>
      <c r="DE219" s="1"/>
      <c r="DF219" s="1"/>
      <c r="DG219" s="1"/>
      <c r="DH219" s="1"/>
      <c r="DI219" s="1"/>
      <c r="DJ219" s="1"/>
      <c r="DK219" s="1"/>
      <c r="DL219" s="1"/>
      <c r="DM219" s="1"/>
      <c r="DN219" s="1"/>
      <c r="DO219" s="1"/>
      <c r="DP219" s="1"/>
      <c r="DQ219" s="1"/>
      <c r="DR219" s="1"/>
      <c r="DS219" s="1"/>
      <c r="DT219" s="1"/>
      <c r="DU219" s="1"/>
      <c r="DV219" s="1"/>
      <c r="DW219" s="1"/>
      <c r="DX219" s="1"/>
      <c r="DY219" s="1"/>
      <c r="DZ219" s="1"/>
      <c r="EA219" s="1"/>
      <c r="EB219" s="1"/>
      <c r="EC219" s="1"/>
      <c r="ED219" s="1"/>
      <c r="EE219" s="1"/>
      <c r="EF219" s="1"/>
      <c r="EG219" s="1"/>
      <c r="EH219" s="1"/>
      <c r="EI219" s="1"/>
      <c r="EJ219" s="1"/>
      <c r="EK219" s="1"/>
      <c r="EL219" s="1"/>
      <c r="EM219" s="1"/>
      <c r="EN219" s="1"/>
      <c r="EO219" s="1"/>
      <c r="EP219" s="1"/>
      <c r="EQ219" s="1"/>
      <c r="ER219" s="1"/>
      <c r="ES219" s="1"/>
      <c r="ET219" s="1"/>
      <c r="WZB219" s="1"/>
      <c r="WZC219" s="1"/>
      <c r="WZD219" s="1"/>
      <c r="WZE219" s="1"/>
      <c r="WZF219" s="1"/>
      <c r="WZG219" s="1"/>
      <c r="WZH219" s="1"/>
      <c r="WZI219" s="1"/>
      <c r="WZJ219" s="1"/>
      <c r="WZK219" s="1"/>
      <c r="WZL219" s="1"/>
      <c r="WZM219" s="1"/>
      <c r="WZN219" s="1"/>
      <c r="WZO219" s="1"/>
      <c r="WZP219" s="1"/>
      <c r="WZQ219" s="1"/>
      <c r="WZR219" s="1"/>
      <c r="WZS219" s="1"/>
      <c r="WZT219" s="1"/>
      <c r="WZU219" s="1"/>
      <c r="WZV219" s="1"/>
      <c r="WZW219" s="1"/>
      <c r="WZX219" s="1"/>
      <c r="WZY219" s="1"/>
      <c r="WZZ219" s="1"/>
      <c r="XAA219" s="1"/>
      <c r="XAB219" s="1"/>
      <c r="XAC219" s="1"/>
      <c r="XAD219" s="1"/>
      <c r="XAE219" s="1"/>
      <c r="XAF219" s="1"/>
      <c r="XAG219" s="1"/>
      <c r="XAH219" s="1"/>
      <c r="XAI219" s="1"/>
      <c r="XAJ219" s="1"/>
      <c r="XAK219" s="1"/>
      <c r="XAL219" s="1"/>
      <c r="XAM219" s="1"/>
      <c r="XAN219" s="1"/>
      <c r="XAO219" s="1"/>
      <c r="XAP219" s="1"/>
      <c r="XAQ219" s="1"/>
      <c r="XAR219" s="1"/>
      <c r="XAS219" s="1"/>
      <c r="XAT219" s="1"/>
      <c r="XAU219" s="1"/>
      <c r="XAV219" s="1"/>
      <c r="XAW219" s="1"/>
      <c r="XAX219" s="1"/>
      <c r="XAY219" s="1"/>
      <c r="XAZ219" s="1"/>
      <c r="XBA219" s="1"/>
      <c r="XBB219" s="1"/>
      <c r="XBC219" s="1"/>
      <c r="XBD219" s="1"/>
      <c r="XBE219" s="1"/>
      <c r="XBF219" s="1"/>
      <c r="XBG219" s="1"/>
      <c r="XBH219" s="1"/>
      <c r="XBI219" s="1"/>
      <c r="XBJ219" s="1"/>
      <c r="XBK219" s="1"/>
      <c r="XBL219" s="1"/>
      <c r="XBM219" s="1"/>
      <c r="XBN219" s="1"/>
      <c r="XBO219" s="1"/>
      <c r="XBP219" s="1"/>
      <c r="XBQ219" s="1"/>
      <c r="XBR219" s="1"/>
      <c r="XBS219" s="1"/>
      <c r="XBT219" s="1"/>
      <c r="XBU219" s="1"/>
      <c r="XBV219" s="1"/>
      <c r="XBW219" s="1"/>
      <c r="XBX219" s="1"/>
      <c r="XBY219" s="1"/>
      <c r="XBZ219" s="1"/>
      <c r="XCA219" s="1"/>
      <c r="XCB219" s="1"/>
      <c r="XCC219" s="1"/>
      <c r="XCD219" s="1"/>
      <c r="XCE219" s="1"/>
      <c r="XCF219" s="1"/>
      <c r="XCG219" s="1"/>
      <c r="XCH219" s="1"/>
      <c r="XCI219" s="1"/>
      <c r="XCJ219" s="1"/>
      <c r="XCK219" s="1"/>
      <c r="XCL219" s="1"/>
      <c r="XCM219" s="1"/>
      <c r="XCN219" s="1"/>
      <c r="XCO219" s="1"/>
      <c r="XCP219" s="1"/>
      <c r="XCQ219" s="1"/>
      <c r="XCR219" s="1"/>
      <c r="XCS219" s="1"/>
      <c r="XCT219" s="1"/>
      <c r="XCU219" s="1"/>
      <c r="XCV219" s="1"/>
      <c r="XCW219" s="1"/>
      <c r="XCX219" s="1"/>
      <c r="XCY219" s="1"/>
      <c r="XCZ219" s="1"/>
      <c r="XDA219" s="1"/>
      <c r="XDB219" s="1"/>
      <c r="XDC219" s="1"/>
      <c r="XDD219" s="1"/>
      <c r="XDE219" s="1"/>
      <c r="XDF219" s="1"/>
      <c r="XDG219" s="1"/>
      <c r="XDH219" s="1"/>
      <c r="XDI219" s="1"/>
      <c r="XDJ219" s="1"/>
      <c r="XDK219" s="1"/>
      <c r="XDL219" s="1"/>
      <c r="XDM219" s="1"/>
      <c r="XDN219" s="1"/>
      <c r="XDO219" s="1"/>
      <c r="XDP219" s="1"/>
      <c r="XDQ219" s="1"/>
      <c r="XDR219" s="1"/>
      <c r="XDS219" s="1"/>
      <c r="XDT219" s="1"/>
      <c r="XDU219" s="1"/>
      <c r="XDV219" s="1"/>
      <c r="XDW219" s="1"/>
      <c r="XDX219" s="1"/>
      <c r="XDY219" s="1"/>
      <c r="XDZ219" s="1"/>
      <c r="XEA219" s="1"/>
      <c r="XEB219" s="1"/>
      <c r="XEC219" s="1"/>
      <c r="XED219" s="1"/>
      <c r="XEE219" s="1"/>
      <c r="XEF219" s="1"/>
      <c r="XEG219" s="1"/>
      <c r="XEH219" s="1"/>
      <c r="XEI219" s="1"/>
      <c r="XEJ219" s="1"/>
      <c r="XEK219" s="1"/>
      <c r="XEL219" s="1"/>
      <c r="XEM219" s="1"/>
      <c r="XEN219" s="1"/>
      <c r="XEO219" s="1"/>
      <c r="XEP219" s="1"/>
      <c r="XEQ219" s="1"/>
      <c r="XER219" s="1"/>
      <c r="XES219" s="1"/>
      <c r="XET219" s="1"/>
      <c r="XEU219" s="1"/>
      <c r="XEV219" s="1"/>
      <c r="XEW219" s="1"/>
      <c r="XEX219" s="1"/>
      <c r="XEY219" s="1"/>
      <c r="XEZ219" s="1"/>
      <c r="XFA219" s="1"/>
      <c r="XFB219" s="1"/>
      <c r="XFC219" s="1"/>
    </row>
    <row r="220" spans="1:150 16226:16383" s="3" customFormat="1" ht="20.25" customHeight="1" x14ac:dyDescent="0.35">
      <c r="A220" s="84">
        <f t="shared" ref="A220:A225" si="49">A219+1</f>
        <v>3</v>
      </c>
      <c r="B220" s="85"/>
      <c r="C220" s="49" t="s">
        <v>329</v>
      </c>
      <c r="D220" s="49" t="s">
        <v>350</v>
      </c>
      <c r="E220" s="70">
        <f>98.26*(10.764)</f>
        <v>1057.67064</v>
      </c>
      <c r="F220" s="70">
        <f>(1.52*2.4+3.05*1.22)*(10.764)</f>
        <v>79.319915999999992</v>
      </c>
      <c r="G220" s="73">
        <v>0</v>
      </c>
      <c r="H220" s="73">
        <f t="shared" ref="H220:H223" si="50">E220+F220+(IF(G220&lt;101,G220,IF(G220&lt;201,G220/2,IF(G220&lt;=301,G220/3,G220/4))))</f>
        <v>1136.990556</v>
      </c>
      <c r="I220" s="1" t="s">
        <v>375</v>
      </c>
      <c r="J220" s="1"/>
      <c r="K220" s="1"/>
      <c r="L220" s="1"/>
      <c r="M220" s="1"/>
      <c r="N220" s="1"/>
      <c r="O220" s="1"/>
      <c r="P220" s="1"/>
      <c r="Q220" s="1"/>
      <c r="R220" s="1"/>
      <c r="S220" s="1"/>
      <c r="T220" s="22" t="e">
        <f t="shared" ca="1" si="48"/>
        <v>#REF!</v>
      </c>
      <c r="U220" s="22" t="e">
        <f t="shared" ref="U220:V220" ca="1" si="51">U219+1</f>
        <v>#REF!</v>
      </c>
      <c r="V220" s="22">
        <f t="shared" ca="1" si="51"/>
        <v>503</v>
      </c>
      <c r="W220" s="1"/>
      <c r="X220" s="1"/>
      <c r="Y220" s="1"/>
      <c r="Z220" s="1"/>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c r="BD220" s="1"/>
      <c r="BE220" s="1"/>
      <c r="BF220" s="1"/>
      <c r="BG220" s="1"/>
      <c r="BH220" s="1"/>
      <c r="BI220" s="1"/>
      <c r="BJ220" s="1"/>
      <c r="BK220" s="1"/>
      <c r="BL220" s="1"/>
      <c r="BM220" s="1"/>
      <c r="BN220" s="1"/>
      <c r="BO220" s="1"/>
      <c r="BP220" s="1"/>
      <c r="BQ220" s="1"/>
      <c r="BR220" s="1"/>
      <c r="BS220" s="1"/>
      <c r="BT220" s="1"/>
      <c r="BU220" s="1"/>
      <c r="BV220" s="1"/>
      <c r="BW220" s="1"/>
      <c r="BX220" s="1"/>
      <c r="BY220" s="1"/>
      <c r="BZ220" s="1"/>
      <c r="CA220" s="1"/>
      <c r="CB220" s="1"/>
      <c r="CC220" s="1"/>
      <c r="CD220" s="1"/>
      <c r="CE220" s="1"/>
      <c r="CF220" s="1"/>
      <c r="CG220" s="1"/>
      <c r="CH220" s="1"/>
      <c r="CI220" s="1"/>
      <c r="CJ220" s="1"/>
      <c r="CK220" s="1"/>
      <c r="CL220" s="1"/>
      <c r="CM220" s="1"/>
      <c r="CN220" s="1"/>
      <c r="CO220" s="1"/>
      <c r="CP220" s="1"/>
      <c r="CQ220" s="1"/>
      <c r="CR220" s="1"/>
      <c r="CS220" s="1"/>
      <c r="CT220" s="1"/>
      <c r="CU220" s="1"/>
      <c r="CV220" s="1"/>
      <c r="CW220" s="1"/>
      <c r="CX220" s="1"/>
      <c r="CY220" s="1"/>
      <c r="CZ220" s="1"/>
      <c r="DA220" s="1"/>
      <c r="DB220" s="1"/>
      <c r="DC220" s="1"/>
      <c r="DD220" s="1"/>
      <c r="DE220" s="1"/>
      <c r="DF220" s="1"/>
      <c r="DG220" s="1"/>
      <c r="DH220" s="1"/>
      <c r="DI220" s="1"/>
      <c r="DJ220" s="1"/>
      <c r="DK220" s="1"/>
      <c r="DL220" s="1"/>
      <c r="DM220" s="1"/>
      <c r="DN220" s="1"/>
      <c r="DO220" s="1"/>
      <c r="DP220" s="1"/>
      <c r="DQ220" s="1"/>
      <c r="DR220" s="1"/>
      <c r="DS220" s="1"/>
      <c r="DT220" s="1"/>
      <c r="DU220" s="1"/>
      <c r="DV220" s="1"/>
      <c r="DW220" s="1"/>
      <c r="DX220" s="1"/>
      <c r="DY220" s="1"/>
      <c r="DZ220" s="1"/>
      <c r="EA220" s="1"/>
      <c r="EB220" s="1"/>
      <c r="EC220" s="1"/>
      <c r="ED220" s="1"/>
      <c r="EE220" s="1"/>
      <c r="EF220" s="1"/>
      <c r="EG220" s="1"/>
      <c r="EH220" s="1"/>
      <c r="EI220" s="1"/>
      <c r="EJ220" s="1"/>
      <c r="EK220" s="1"/>
      <c r="EL220" s="1"/>
      <c r="EM220" s="1"/>
      <c r="EN220" s="1"/>
      <c r="EO220" s="1"/>
      <c r="EP220" s="1"/>
      <c r="EQ220" s="1"/>
      <c r="ER220" s="1"/>
      <c r="ES220" s="1"/>
      <c r="ET220" s="1"/>
      <c r="WZB220" s="1"/>
      <c r="WZC220" s="1"/>
      <c r="WZD220" s="1"/>
      <c r="WZE220" s="1"/>
      <c r="WZF220" s="1"/>
      <c r="WZG220" s="1"/>
      <c r="WZH220" s="1"/>
      <c r="WZI220" s="1"/>
      <c r="WZJ220" s="1"/>
      <c r="WZK220" s="1"/>
      <c r="WZL220" s="1"/>
      <c r="WZM220" s="1"/>
      <c r="WZN220" s="1"/>
      <c r="WZO220" s="1"/>
      <c r="WZP220" s="1"/>
      <c r="WZQ220" s="1"/>
      <c r="WZR220" s="1"/>
      <c r="WZS220" s="1"/>
      <c r="WZT220" s="1"/>
      <c r="WZU220" s="1"/>
      <c r="WZV220" s="1"/>
      <c r="WZW220" s="1"/>
      <c r="WZX220" s="1"/>
      <c r="WZY220" s="1"/>
      <c r="WZZ220" s="1"/>
      <c r="XAA220" s="1"/>
      <c r="XAB220" s="1"/>
      <c r="XAC220" s="1"/>
      <c r="XAD220" s="1"/>
      <c r="XAE220" s="1"/>
      <c r="XAF220" s="1"/>
      <c r="XAG220" s="1"/>
      <c r="XAH220" s="1"/>
      <c r="XAI220" s="1"/>
      <c r="XAJ220" s="1"/>
      <c r="XAK220" s="1"/>
      <c r="XAL220" s="1"/>
      <c r="XAM220" s="1"/>
      <c r="XAN220" s="1"/>
      <c r="XAO220" s="1"/>
      <c r="XAP220" s="1"/>
      <c r="XAQ220" s="1"/>
      <c r="XAR220" s="1"/>
      <c r="XAS220" s="1"/>
      <c r="XAT220" s="1"/>
      <c r="XAU220" s="1"/>
      <c r="XAV220" s="1"/>
      <c r="XAW220" s="1"/>
      <c r="XAX220" s="1"/>
      <c r="XAY220" s="1"/>
      <c r="XAZ220" s="1"/>
      <c r="XBA220" s="1"/>
      <c r="XBB220" s="1"/>
      <c r="XBC220" s="1"/>
      <c r="XBD220" s="1"/>
      <c r="XBE220" s="1"/>
      <c r="XBF220" s="1"/>
      <c r="XBG220" s="1"/>
      <c r="XBH220" s="1"/>
      <c r="XBI220" s="1"/>
      <c r="XBJ220" s="1"/>
      <c r="XBK220" s="1"/>
      <c r="XBL220" s="1"/>
      <c r="XBM220" s="1"/>
      <c r="XBN220" s="1"/>
      <c r="XBO220" s="1"/>
      <c r="XBP220" s="1"/>
      <c r="XBQ220" s="1"/>
      <c r="XBR220" s="1"/>
      <c r="XBS220" s="1"/>
      <c r="XBT220" s="1"/>
      <c r="XBU220" s="1"/>
      <c r="XBV220" s="1"/>
      <c r="XBW220" s="1"/>
      <c r="XBX220" s="1"/>
      <c r="XBY220" s="1"/>
      <c r="XBZ220" s="1"/>
      <c r="XCA220" s="1"/>
      <c r="XCB220" s="1"/>
      <c r="XCC220" s="1"/>
      <c r="XCD220" s="1"/>
      <c r="XCE220" s="1"/>
      <c r="XCF220" s="1"/>
      <c r="XCG220" s="1"/>
      <c r="XCH220" s="1"/>
      <c r="XCI220" s="1"/>
      <c r="XCJ220" s="1"/>
      <c r="XCK220" s="1"/>
      <c r="XCL220" s="1"/>
      <c r="XCM220" s="1"/>
      <c r="XCN220" s="1"/>
      <c r="XCO220" s="1"/>
      <c r="XCP220" s="1"/>
      <c r="XCQ220" s="1"/>
      <c r="XCR220" s="1"/>
      <c r="XCS220" s="1"/>
      <c r="XCT220" s="1"/>
      <c r="XCU220" s="1"/>
      <c r="XCV220" s="1"/>
      <c r="XCW220" s="1"/>
      <c r="XCX220" s="1"/>
      <c r="XCY220" s="1"/>
      <c r="XCZ220" s="1"/>
      <c r="XDA220" s="1"/>
      <c r="XDB220" s="1"/>
      <c r="XDC220" s="1"/>
      <c r="XDD220" s="1"/>
      <c r="XDE220" s="1"/>
      <c r="XDF220" s="1"/>
      <c r="XDG220" s="1"/>
      <c r="XDH220" s="1"/>
      <c r="XDI220" s="1"/>
      <c r="XDJ220" s="1"/>
      <c r="XDK220" s="1"/>
      <c r="XDL220" s="1"/>
      <c r="XDM220" s="1"/>
      <c r="XDN220" s="1"/>
      <c r="XDO220" s="1"/>
      <c r="XDP220" s="1"/>
      <c r="XDQ220" s="1"/>
      <c r="XDR220" s="1"/>
      <c r="XDS220" s="1"/>
      <c r="XDT220" s="1"/>
      <c r="XDU220" s="1"/>
      <c r="XDV220" s="1"/>
      <c r="XDW220" s="1"/>
      <c r="XDX220" s="1"/>
      <c r="XDY220" s="1"/>
      <c r="XDZ220" s="1"/>
      <c r="XEA220" s="1"/>
      <c r="XEB220" s="1"/>
      <c r="XEC220" s="1"/>
      <c r="XED220" s="1"/>
      <c r="XEE220" s="1"/>
      <c r="XEF220" s="1"/>
      <c r="XEG220" s="1"/>
      <c r="XEH220" s="1"/>
      <c r="XEI220" s="1"/>
      <c r="XEJ220" s="1"/>
      <c r="XEK220" s="1"/>
      <c r="XEL220" s="1"/>
      <c r="XEM220" s="1"/>
      <c r="XEN220" s="1"/>
      <c r="XEO220" s="1"/>
      <c r="XEP220" s="1"/>
      <c r="XEQ220" s="1"/>
      <c r="XER220" s="1"/>
      <c r="XES220" s="1"/>
      <c r="XET220" s="1"/>
      <c r="XEU220" s="1"/>
      <c r="XEV220" s="1"/>
      <c r="XEW220" s="1"/>
      <c r="XEX220" s="1"/>
      <c r="XEY220" s="1"/>
      <c r="XEZ220" s="1"/>
      <c r="XFA220" s="1"/>
      <c r="XFB220" s="1"/>
      <c r="XFC220" s="1"/>
    </row>
    <row r="221" spans="1:150 16226:16383" s="3" customFormat="1" ht="20.25" customHeight="1" x14ac:dyDescent="0.35">
      <c r="A221" s="84">
        <f t="shared" si="49"/>
        <v>4</v>
      </c>
      <c r="B221" s="85"/>
      <c r="C221" s="49" t="s">
        <v>329</v>
      </c>
      <c r="D221" s="49" t="s">
        <v>335</v>
      </c>
      <c r="E221" s="70">
        <f>(73.18)*(10.764)</f>
        <v>787.70952</v>
      </c>
      <c r="F221" s="70">
        <f>(1.22*(2.92+2.45))*(10.764)</f>
        <v>70.519269600000001</v>
      </c>
      <c r="G221" s="73">
        <v>0</v>
      </c>
      <c r="H221" s="73">
        <f t="shared" si="50"/>
        <v>858.22878960000003</v>
      </c>
      <c r="I221" s="1" t="s">
        <v>375</v>
      </c>
      <c r="J221" s="1"/>
      <c r="K221" s="1"/>
      <c r="L221" s="1"/>
      <c r="M221" s="1"/>
      <c r="N221" s="1"/>
      <c r="O221" s="1"/>
      <c r="P221" s="1"/>
      <c r="Q221" s="1"/>
      <c r="R221" s="1"/>
      <c r="S221" s="1"/>
      <c r="T221" s="22" t="e">
        <f t="shared" ca="1" si="48"/>
        <v>#REF!</v>
      </c>
      <c r="U221" s="22" t="e">
        <f t="shared" ref="U221:V221" ca="1" si="52">U220+1</f>
        <v>#REF!</v>
      </c>
      <c r="V221" s="22">
        <f t="shared" ca="1" si="52"/>
        <v>504</v>
      </c>
      <c r="W221" s="1"/>
      <c r="X221" s="1"/>
      <c r="Y221" s="1"/>
      <c r="Z221" s="1"/>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c r="BD221" s="1"/>
      <c r="BE221" s="1"/>
      <c r="BF221" s="1"/>
      <c r="BG221" s="1"/>
      <c r="BH221" s="1"/>
      <c r="BI221" s="1"/>
      <c r="BJ221" s="1"/>
      <c r="BK221" s="1"/>
      <c r="BL221" s="1"/>
      <c r="BM221" s="1"/>
      <c r="BN221" s="1"/>
      <c r="BO221" s="1"/>
      <c r="BP221" s="1"/>
      <c r="BQ221" s="1"/>
      <c r="BR221" s="1"/>
      <c r="BS221" s="1"/>
      <c r="BT221" s="1"/>
      <c r="BU221" s="1"/>
      <c r="BV221" s="1"/>
      <c r="BW221" s="1"/>
      <c r="BX221" s="1"/>
      <c r="BY221" s="1"/>
      <c r="BZ221" s="1"/>
      <c r="CA221" s="1"/>
      <c r="CB221" s="1"/>
      <c r="CC221" s="1"/>
      <c r="CD221" s="1"/>
      <c r="CE221" s="1"/>
      <c r="CF221" s="1"/>
      <c r="CG221" s="1"/>
      <c r="CH221" s="1"/>
      <c r="CI221" s="1"/>
      <c r="CJ221" s="1"/>
      <c r="CK221" s="1"/>
      <c r="CL221" s="1"/>
      <c r="CM221" s="1"/>
      <c r="CN221" s="1"/>
      <c r="CO221" s="1"/>
      <c r="CP221" s="1"/>
      <c r="CQ221" s="1"/>
      <c r="CR221" s="1"/>
      <c r="CS221" s="1"/>
      <c r="CT221" s="1"/>
      <c r="CU221" s="1"/>
      <c r="CV221" s="1"/>
      <c r="CW221" s="1"/>
      <c r="CX221" s="1"/>
      <c r="CY221" s="1"/>
      <c r="CZ221" s="1"/>
      <c r="DA221" s="1"/>
      <c r="DB221" s="1"/>
      <c r="DC221" s="1"/>
      <c r="DD221" s="1"/>
      <c r="DE221" s="1"/>
      <c r="DF221" s="1"/>
      <c r="DG221" s="1"/>
      <c r="DH221" s="1"/>
      <c r="DI221" s="1"/>
      <c r="DJ221" s="1"/>
      <c r="DK221" s="1"/>
      <c r="DL221" s="1"/>
      <c r="DM221" s="1"/>
      <c r="DN221" s="1"/>
      <c r="DO221" s="1"/>
      <c r="DP221" s="1"/>
      <c r="DQ221" s="1"/>
      <c r="DR221" s="1"/>
      <c r="DS221" s="1"/>
      <c r="DT221" s="1"/>
      <c r="DU221" s="1"/>
      <c r="DV221" s="1"/>
      <c r="DW221" s="1"/>
      <c r="DX221" s="1"/>
      <c r="DY221" s="1"/>
      <c r="DZ221" s="1"/>
      <c r="EA221" s="1"/>
      <c r="EB221" s="1"/>
      <c r="EC221" s="1"/>
      <c r="ED221" s="1"/>
      <c r="EE221" s="1"/>
      <c r="EF221" s="1"/>
      <c r="EG221" s="1"/>
      <c r="EH221" s="1"/>
      <c r="EI221" s="1"/>
      <c r="EJ221" s="1"/>
      <c r="EK221" s="1"/>
      <c r="EL221" s="1"/>
      <c r="EM221" s="1"/>
      <c r="EN221" s="1"/>
      <c r="EO221" s="1"/>
      <c r="EP221" s="1"/>
      <c r="EQ221" s="1"/>
      <c r="ER221" s="1"/>
      <c r="ES221" s="1"/>
      <c r="ET221" s="1"/>
      <c r="WZB221" s="1"/>
      <c r="WZC221" s="1"/>
      <c r="WZD221" s="1"/>
      <c r="WZE221" s="1"/>
      <c r="WZF221" s="1"/>
      <c r="WZG221" s="1"/>
      <c r="WZH221" s="1"/>
      <c r="WZI221" s="1"/>
      <c r="WZJ221" s="1"/>
      <c r="WZK221" s="1"/>
      <c r="WZL221" s="1"/>
      <c r="WZM221" s="1"/>
      <c r="WZN221" s="1"/>
      <c r="WZO221" s="1"/>
      <c r="WZP221" s="1"/>
      <c r="WZQ221" s="1"/>
      <c r="WZR221" s="1"/>
      <c r="WZS221" s="1"/>
      <c r="WZT221" s="1"/>
      <c r="WZU221" s="1"/>
      <c r="WZV221" s="1"/>
      <c r="WZW221" s="1"/>
      <c r="WZX221" s="1"/>
      <c r="WZY221" s="1"/>
      <c r="WZZ221" s="1"/>
      <c r="XAA221" s="1"/>
      <c r="XAB221" s="1"/>
      <c r="XAC221" s="1"/>
      <c r="XAD221" s="1"/>
      <c r="XAE221" s="1"/>
      <c r="XAF221" s="1"/>
      <c r="XAG221" s="1"/>
      <c r="XAH221" s="1"/>
      <c r="XAI221" s="1"/>
      <c r="XAJ221" s="1"/>
      <c r="XAK221" s="1"/>
      <c r="XAL221" s="1"/>
      <c r="XAM221" s="1"/>
      <c r="XAN221" s="1"/>
      <c r="XAO221" s="1"/>
      <c r="XAP221" s="1"/>
      <c r="XAQ221" s="1"/>
      <c r="XAR221" s="1"/>
      <c r="XAS221" s="1"/>
      <c r="XAT221" s="1"/>
      <c r="XAU221" s="1"/>
      <c r="XAV221" s="1"/>
      <c r="XAW221" s="1"/>
      <c r="XAX221" s="1"/>
      <c r="XAY221" s="1"/>
      <c r="XAZ221" s="1"/>
      <c r="XBA221" s="1"/>
      <c r="XBB221" s="1"/>
      <c r="XBC221" s="1"/>
      <c r="XBD221" s="1"/>
      <c r="XBE221" s="1"/>
      <c r="XBF221" s="1"/>
      <c r="XBG221" s="1"/>
      <c r="XBH221" s="1"/>
      <c r="XBI221" s="1"/>
      <c r="XBJ221" s="1"/>
      <c r="XBK221" s="1"/>
      <c r="XBL221" s="1"/>
      <c r="XBM221" s="1"/>
      <c r="XBN221" s="1"/>
      <c r="XBO221" s="1"/>
      <c r="XBP221" s="1"/>
      <c r="XBQ221" s="1"/>
      <c r="XBR221" s="1"/>
      <c r="XBS221" s="1"/>
      <c r="XBT221" s="1"/>
      <c r="XBU221" s="1"/>
      <c r="XBV221" s="1"/>
      <c r="XBW221" s="1"/>
      <c r="XBX221" s="1"/>
      <c r="XBY221" s="1"/>
      <c r="XBZ221" s="1"/>
      <c r="XCA221" s="1"/>
      <c r="XCB221" s="1"/>
      <c r="XCC221" s="1"/>
      <c r="XCD221" s="1"/>
      <c r="XCE221" s="1"/>
      <c r="XCF221" s="1"/>
      <c r="XCG221" s="1"/>
      <c r="XCH221" s="1"/>
      <c r="XCI221" s="1"/>
      <c r="XCJ221" s="1"/>
      <c r="XCK221" s="1"/>
      <c r="XCL221" s="1"/>
      <c r="XCM221" s="1"/>
      <c r="XCN221" s="1"/>
      <c r="XCO221" s="1"/>
      <c r="XCP221" s="1"/>
      <c r="XCQ221" s="1"/>
      <c r="XCR221" s="1"/>
      <c r="XCS221" s="1"/>
      <c r="XCT221" s="1"/>
      <c r="XCU221" s="1"/>
      <c r="XCV221" s="1"/>
      <c r="XCW221" s="1"/>
      <c r="XCX221" s="1"/>
      <c r="XCY221" s="1"/>
      <c r="XCZ221" s="1"/>
      <c r="XDA221" s="1"/>
      <c r="XDB221" s="1"/>
      <c r="XDC221" s="1"/>
      <c r="XDD221" s="1"/>
      <c r="XDE221" s="1"/>
      <c r="XDF221" s="1"/>
      <c r="XDG221" s="1"/>
      <c r="XDH221" s="1"/>
      <c r="XDI221" s="1"/>
      <c r="XDJ221" s="1"/>
      <c r="XDK221" s="1"/>
      <c r="XDL221" s="1"/>
      <c r="XDM221" s="1"/>
      <c r="XDN221" s="1"/>
      <c r="XDO221" s="1"/>
      <c r="XDP221" s="1"/>
      <c r="XDQ221" s="1"/>
      <c r="XDR221" s="1"/>
      <c r="XDS221" s="1"/>
      <c r="XDT221" s="1"/>
      <c r="XDU221" s="1"/>
      <c r="XDV221" s="1"/>
      <c r="XDW221" s="1"/>
      <c r="XDX221" s="1"/>
      <c r="XDY221" s="1"/>
      <c r="XDZ221" s="1"/>
      <c r="XEA221" s="1"/>
      <c r="XEB221" s="1"/>
      <c r="XEC221" s="1"/>
      <c r="XED221" s="1"/>
      <c r="XEE221" s="1"/>
      <c r="XEF221" s="1"/>
      <c r="XEG221" s="1"/>
      <c r="XEH221" s="1"/>
      <c r="XEI221" s="1"/>
      <c r="XEJ221" s="1"/>
      <c r="XEK221" s="1"/>
      <c r="XEL221" s="1"/>
      <c r="XEM221" s="1"/>
      <c r="XEN221" s="1"/>
      <c r="XEO221" s="1"/>
      <c r="XEP221" s="1"/>
      <c r="XEQ221" s="1"/>
      <c r="XER221" s="1"/>
      <c r="XES221" s="1"/>
      <c r="XET221" s="1"/>
      <c r="XEU221" s="1"/>
      <c r="XEV221" s="1"/>
      <c r="XEW221" s="1"/>
      <c r="XEX221" s="1"/>
      <c r="XEY221" s="1"/>
      <c r="XEZ221" s="1"/>
      <c r="XFA221" s="1"/>
      <c r="XFB221" s="1"/>
      <c r="XFC221" s="1"/>
    </row>
    <row r="222" spans="1:150 16226:16383" s="3" customFormat="1" ht="20.25" customHeight="1" x14ac:dyDescent="0.35">
      <c r="A222" s="84">
        <f t="shared" si="49"/>
        <v>5</v>
      </c>
      <c r="B222" s="85"/>
      <c r="C222" s="49" t="s">
        <v>329</v>
      </c>
      <c r="D222" s="49" t="s">
        <v>350</v>
      </c>
      <c r="E222" s="70">
        <f>98.26*(10.764)</f>
        <v>1057.67064</v>
      </c>
      <c r="F222" s="70">
        <f>(2.4*1.52+1.22*3.05)*(10.764)</f>
        <v>79.319915999999992</v>
      </c>
      <c r="G222" s="73">
        <v>0</v>
      </c>
      <c r="H222" s="73">
        <f t="shared" si="50"/>
        <v>1136.990556</v>
      </c>
      <c r="I222" s="1" t="s">
        <v>375</v>
      </c>
      <c r="J222" s="1"/>
      <c r="K222" s="1"/>
      <c r="L222" s="1"/>
      <c r="M222" s="1"/>
      <c r="N222" s="1"/>
      <c r="O222" s="1"/>
      <c r="P222" s="1"/>
      <c r="Q222" s="1"/>
      <c r="R222" s="1"/>
      <c r="S222" s="1"/>
      <c r="T222" s="22" t="e">
        <f t="shared" ca="1" si="48"/>
        <v>#REF!</v>
      </c>
      <c r="U222" s="22" t="e">
        <f t="shared" ref="U222:V222" ca="1" si="53">U221+1</f>
        <v>#REF!</v>
      </c>
      <c r="V222" s="22">
        <f t="shared" ca="1" si="53"/>
        <v>505</v>
      </c>
      <c r="W222" s="1"/>
      <c r="X222" s="1"/>
      <c r="Y222" s="1"/>
      <c r="Z222" s="1"/>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c r="BD222" s="1"/>
      <c r="BE222" s="1"/>
      <c r="BF222" s="1"/>
      <c r="BG222" s="1"/>
      <c r="BH222" s="1"/>
      <c r="BI222" s="1"/>
      <c r="BJ222" s="1"/>
      <c r="BK222" s="1"/>
      <c r="BL222" s="1"/>
      <c r="BM222" s="1"/>
      <c r="BN222" s="1"/>
      <c r="BO222" s="1"/>
      <c r="BP222" s="1"/>
      <c r="BQ222" s="1"/>
      <c r="BR222" s="1"/>
      <c r="BS222" s="1"/>
      <c r="BT222" s="1"/>
      <c r="BU222" s="1"/>
      <c r="BV222" s="1"/>
      <c r="BW222" s="1"/>
      <c r="BX222" s="1"/>
      <c r="BY222" s="1"/>
      <c r="BZ222" s="1"/>
      <c r="CA222" s="1"/>
      <c r="CB222" s="1"/>
      <c r="CC222" s="1"/>
      <c r="CD222" s="1"/>
      <c r="CE222" s="1"/>
      <c r="CF222" s="1"/>
      <c r="CG222" s="1"/>
      <c r="CH222" s="1"/>
      <c r="CI222" s="1"/>
      <c r="CJ222" s="1"/>
      <c r="CK222" s="1"/>
      <c r="CL222" s="1"/>
      <c r="CM222" s="1"/>
      <c r="CN222" s="1"/>
      <c r="CO222" s="1"/>
      <c r="CP222" s="1"/>
      <c r="CQ222" s="1"/>
      <c r="CR222" s="1"/>
      <c r="CS222" s="1"/>
      <c r="CT222" s="1"/>
      <c r="CU222" s="1"/>
      <c r="CV222" s="1"/>
      <c r="CW222" s="1"/>
      <c r="CX222" s="1"/>
      <c r="CY222" s="1"/>
      <c r="CZ222" s="1"/>
      <c r="DA222" s="1"/>
      <c r="DB222" s="1"/>
      <c r="DC222" s="1"/>
      <c r="DD222" s="1"/>
      <c r="DE222" s="1"/>
      <c r="DF222" s="1"/>
      <c r="DG222" s="1"/>
      <c r="DH222" s="1"/>
      <c r="DI222" s="1"/>
      <c r="DJ222" s="1"/>
      <c r="DK222" s="1"/>
      <c r="DL222" s="1"/>
      <c r="DM222" s="1"/>
      <c r="DN222" s="1"/>
      <c r="DO222" s="1"/>
      <c r="DP222" s="1"/>
      <c r="DQ222" s="1"/>
      <c r="DR222" s="1"/>
      <c r="DS222" s="1"/>
      <c r="DT222" s="1"/>
      <c r="DU222" s="1"/>
      <c r="DV222" s="1"/>
      <c r="DW222" s="1"/>
      <c r="DX222" s="1"/>
      <c r="DY222" s="1"/>
      <c r="DZ222" s="1"/>
      <c r="EA222" s="1"/>
      <c r="EB222" s="1"/>
      <c r="EC222" s="1"/>
      <c r="ED222" s="1"/>
      <c r="EE222" s="1"/>
      <c r="EF222" s="1"/>
      <c r="EG222" s="1"/>
      <c r="EH222" s="1"/>
      <c r="EI222" s="1"/>
      <c r="EJ222" s="1"/>
      <c r="EK222" s="1"/>
      <c r="EL222" s="1"/>
      <c r="EM222" s="1"/>
      <c r="EN222" s="1"/>
      <c r="EO222" s="1"/>
      <c r="EP222" s="1"/>
      <c r="EQ222" s="1"/>
      <c r="ER222" s="1"/>
      <c r="ES222" s="1"/>
      <c r="ET222" s="1"/>
      <c r="WZB222" s="1"/>
      <c r="WZC222" s="1"/>
      <c r="WZD222" s="1"/>
      <c r="WZE222" s="1"/>
      <c r="WZF222" s="1"/>
      <c r="WZG222" s="1"/>
      <c r="WZH222" s="1"/>
      <c r="WZI222" s="1"/>
      <c r="WZJ222" s="1"/>
      <c r="WZK222" s="1"/>
      <c r="WZL222" s="1"/>
      <c r="WZM222" s="1"/>
      <c r="WZN222" s="1"/>
      <c r="WZO222" s="1"/>
      <c r="WZP222" s="1"/>
      <c r="WZQ222" s="1"/>
      <c r="WZR222" s="1"/>
      <c r="WZS222" s="1"/>
      <c r="WZT222" s="1"/>
      <c r="WZU222" s="1"/>
      <c r="WZV222" s="1"/>
      <c r="WZW222" s="1"/>
      <c r="WZX222" s="1"/>
      <c r="WZY222" s="1"/>
      <c r="WZZ222" s="1"/>
      <c r="XAA222" s="1"/>
      <c r="XAB222" s="1"/>
      <c r="XAC222" s="1"/>
      <c r="XAD222" s="1"/>
      <c r="XAE222" s="1"/>
      <c r="XAF222" s="1"/>
      <c r="XAG222" s="1"/>
      <c r="XAH222" s="1"/>
      <c r="XAI222" s="1"/>
      <c r="XAJ222" s="1"/>
      <c r="XAK222" s="1"/>
      <c r="XAL222" s="1"/>
      <c r="XAM222" s="1"/>
      <c r="XAN222" s="1"/>
      <c r="XAO222" s="1"/>
      <c r="XAP222" s="1"/>
      <c r="XAQ222" s="1"/>
      <c r="XAR222" s="1"/>
      <c r="XAS222" s="1"/>
      <c r="XAT222" s="1"/>
      <c r="XAU222" s="1"/>
      <c r="XAV222" s="1"/>
      <c r="XAW222" s="1"/>
      <c r="XAX222" s="1"/>
      <c r="XAY222" s="1"/>
      <c r="XAZ222" s="1"/>
      <c r="XBA222" s="1"/>
      <c r="XBB222" s="1"/>
      <c r="XBC222" s="1"/>
      <c r="XBD222" s="1"/>
      <c r="XBE222" s="1"/>
      <c r="XBF222" s="1"/>
      <c r="XBG222" s="1"/>
      <c r="XBH222" s="1"/>
      <c r="XBI222" s="1"/>
      <c r="XBJ222" s="1"/>
      <c r="XBK222" s="1"/>
      <c r="XBL222" s="1"/>
      <c r="XBM222" s="1"/>
      <c r="XBN222" s="1"/>
      <c r="XBO222" s="1"/>
      <c r="XBP222" s="1"/>
      <c r="XBQ222" s="1"/>
      <c r="XBR222" s="1"/>
      <c r="XBS222" s="1"/>
      <c r="XBT222" s="1"/>
      <c r="XBU222" s="1"/>
      <c r="XBV222" s="1"/>
      <c r="XBW222" s="1"/>
      <c r="XBX222" s="1"/>
      <c r="XBY222" s="1"/>
      <c r="XBZ222" s="1"/>
      <c r="XCA222" s="1"/>
      <c r="XCB222" s="1"/>
      <c r="XCC222" s="1"/>
      <c r="XCD222" s="1"/>
      <c r="XCE222" s="1"/>
      <c r="XCF222" s="1"/>
      <c r="XCG222" s="1"/>
      <c r="XCH222" s="1"/>
      <c r="XCI222" s="1"/>
      <c r="XCJ222" s="1"/>
      <c r="XCK222" s="1"/>
      <c r="XCL222" s="1"/>
      <c r="XCM222" s="1"/>
      <c r="XCN222" s="1"/>
      <c r="XCO222" s="1"/>
      <c r="XCP222" s="1"/>
      <c r="XCQ222" s="1"/>
      <c r="XCR222" s="1"/>
      <c r="XCS222" s="1"/>
      <c r="XCT222" s="1"/>
      <c r="XCU222" s="1"/>
      <c r="XCV222" s="1"/>
      <c r="XCW222" s="1"/>
      <c r="XCX222" s="1"/>
      <c r="XCY222" s="1"/>
      <c r="XCZ222" s="1"/>
      <c r="XDA222" s="1"/>
      <c r="XDB222" s="1"/>
      <c r="XDC222" s="1"/>
      <c r="XDD222" s="1"/>
      <c r="XDE222" s="1"/>
      <c r="XDF222" s="1"/>
      <c r="XDG222" s="1"/>
      <c r="XDH222" s="1"/>
      <c r="XDI222" s="1"/>
      <c r="XDJ222" s="1"/>
      <c r="XDK222" s="1"/>
      <c r="XDL222" s="1"/>
      <c r="XDM222" s="1"/>
      <c r="XDN222" s="1"/>
      <c r="XDO222" s="1"/>
      <c r="XDP222" s="1"/>
      <c r="XDQ222" s="1"/>
      <c r="XDR222" s="1"/>
      <c r="XDS222" s="1"/>
      <c r="XDT222" s="1"/>
      <c r="XDU222" s="1"/>
      <c r="XDV222" s="1"/>
      <c r="XDW222" s="1"/>
      <c r="XDX222" s="1"/>
      <c r="XDY222" s="1"/>
      <c r="XDZ222" s="1"/>
      <c r="XEA222" s="1"/>
      <c r="XEB222" s="1"/>
      <c r="XEC222" s="1"/>
      <c r="XED222" s="1"/>
      <c r="XEE222" s="1"/>
      <c r="XEF222" s="1"/>
      <c r="XEG222" s="1"/>
      <c r="XEH222" s="1"/>
      <c r="XEI222" s="1"/>
      <c r="XEJ222" s="1"/>
      <c r="XEK222" s="1"/>
      <c r="XEL222" s="1"/>
      <c r="XEM222" s="1"/>
      <c r="XEN222" s="1"/>
      <c r="XEO222" s="1"/>
      <c r="XEP222" s="1"/>
      <c r="XEQ222" s="1"/>
      <c r="XER222" s="1"/>
      <c r="XES222" s="1"/>
      <c r="XET222" s="1"/>
      <c r="XEU222" s="1"/>
      <c r="XEV222" s="1"/>
      <c r="XEW222" s="1"/>
      <c r="XEX222" s="1"/>
      <c r="XEY222" s="1"/>
      <c r="XEZ222" s="1"/>
      <c r="XFA222" s="1"/>
      <c r="XFB222" s="1"/>
      <c r="XFC222" s="1"/>
    </row>
    <row r="223" spans="1:150 16226:16383" s="3" customFormat="1" ht="20.25" customHeight="1" x14ac:dyDescent="0.35">
      <c r="A223" s="84">
        <f t="shared" si="49"/>
        <v>6</v>
      </c>
      <c r="B223" s="85"/>
      <c r="C223" s="49" t="s">
        <v>329</v>
      </c>
      <c r="D223" s="49" t="s">
        <v>335</v>
      </c>
      <c r="E223" s="70">
        <f>(73.18)*(10.764)</f>
        <v>787.70952</v>
      </c>
      <c r="F223" s="70">
        <f>(1.22*(2.45+2.92))*(10.764)</f>
        <v>70.519269600000001</v>
      </c>
      <c r="G223" s="73">
        <v>0</v>
      </c>
      <c r="H223" s="73">
        <f t="shared" si="50"/>
        <v>858.22878960000003</v>
      </c>
      <c r="I223" s="1" t="s">
        <v>375</v>
      </c>
      <c r="J223" s="1"/>
      <c r="K223" s="1"/>
      <c r="L223" s="1"/>
      <c r="M223" s="1"/>
      <c r="N223" s="1"/>
      <c r="O223" s="1"/>
      <c r="P223" s="1"/>
      <c r="Q223" s="1"/>
      <c r="R223" s="1"/>
      <c r="S223" s="1"/>
      <c r="T223" s="22" t="e">
        <f t="shared" ca="1" si="48"/>
        <v>#REF!</v>
      </c>
      <c r="U223" s="22" t="e">
        <f t="shared" ref="U223:V223" ca="1" si="54">U222+1</f>
        <v>#REF!</v>
      </c>
      <c r="V223" s="22">
        <f t="shared" ca="1" si="54"/>
        <v>506</v>
      </c>
      <c r="W223" s="1"/>
      <c r="X223" s="1"/>
      <c r="Y223" s="1"/>
      <c r="Z223" s="1"/>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c r="BD223" s="1"/>
      <c r="BE223" s="1"/>
      <c r="BF223" s="1"/>
      <c r="BG223" s="1"/>
      <c r="BH223" s="1"/>
      <c r="BI223" s="1"/>
      <c r="BJ223" s="1"/>
      <c r="BK223" s="1"/>
      <c r="BL223" s="1"/>
      <c r="BM223" s="1"/>
      <c r="BN223" s="1"/>
      <c r="BO223" s="1"/>
      <c r="BP223" s="1"/>
      <c r="BQ223" s="1"/>
      <c r="BR223" s="1"/>
      <c r="BS223" s="1"/>
      <c r="BT223" s="1"/>
      <c r="BU223" s="1"/>
      <c r="BV223" s="1"/>
      <c r="BW223" s="1"/>
      <c r="BX223" s="1"/>
      <c r="BY223" s="1"/>
      <c r="BZ223" s="1"/>
      <c r="CA223" s="1"/>
      <c r="CB223" s="1"/>
      <c r="CC223" s="1"/>
      <c r="CD223" s="1"/>
      <c r="CE223" s="1"/>
      <c r="CF223" s="1"/>
      <c r="CG223" s="1"/>
      <c r="CH223" s="1"/>
      <c r="CI223" s="1"/>
      <c r="CJ223" s="1"/>
      <c r="CK223" s="1"/>
      <c r="CL223" s="1"/>
      <c r="CM223" s="1"/>
      <c r="CN223" s="1"/>
      <c r="CO223" s="1"/>
      <c r="CP223" s="1"/>
      <c r="CQ223" s="1"/>
      <c r="CR223" s="1"/>
      <c r="CS223" s="1"/>
      <c r="CT223" s="1"/>
      <c r="CU223" s="1"/>
      <c r="CV223" s="1"/>
      <c r="CW223" s="1"/>
      <c r="CX223" s="1"/>
      <c r="CY223" s="1"/>
      <c r="CZ223" s="1"/>
      <c r="DA223" s="1"/>
      <c r="DB223" s="1"/>
      <c r="DC223" s="1"/>
      <c r="DD223" s="1"/>
      <c r="DE223" s="1"/>
      <c r="DF223" s="1"/>
      <c r="DG223" s="1"/>
      <c r="DH223" s="1"/>
      <c r="DI223" s="1"/>
      <c r="DJ223" s="1"/>
      <c r="DK223" s="1"/>
      <c r="DL223" s="1"/>
      <c r="DM223" s="1"/>
      <c r="DN223" s="1"/>
      <c r="DO223" s="1"/>
      <c r="DP223" s="1"/>
      <c r="DQ223" s="1"/>
      <c r="DR223" s="1"/>
      <c r="DS223" s="1"/>
      <c r="DT223" s="1"/>
      <c r="DU223" s="1"/>
      <c r="DV223" s="1"/>
      <c r="DW223" s="1"/>
      <c r="DX223" s="1"/>
      <c r="DY223" s="1"/>
      <c r="DZ223" s="1"/>
      <c r="EA223" s="1"/>
      <c r="EB223" s="1"/>
      <c r="EC223" s="1"/>
      <c r="ED223" s="1"/>
      <c r="EE223" s="1"/>
      <c r="EF223" s="1"/>
      <c r="EG223" s="1"/>
      <c r="EH223" s="1"/>
      <c r="EI223" s="1"/>
      <c r="EJ223" s="1"/>
      <c r="EK223" s="1"/>
      <c r="EL223" s="1"/>
      <c r="EM223" s="1"/>
      <c r="EN223" s="1"/>
      <c r="EO223" s="1"/>
      <c r="EP223" s="1"/>
      <c r="EQ223" s="1"/>
      <c r="ER223" s="1"/>
      <c r="ES223" s="1"/>
      <c r="ET223" s="1"/>
      <c r="WZB223" s="1"/>
      <c r="WZC223" s="1"/>
      <c r="WZD223" s="1"/>
      <c r="WZE223" s="1"/>
      <c r="WZF223" s="1"/>
      <c r="WZG223" s="1"/>
      <c r="WZH223" s="1"/>
      <c r="WZI223" s="1"/>
      <c r="WZJ223" s="1"/>
      <c r="WZK223" s="1"/>
      <c r="WZL223" s="1"/>
      <c r="WZM223" s="1"/>
      <c r="WZN223" s="1"/>
      <c r="WZO223" s="1"/>
      <c r="WZP223" s="1"/>
      <c r="WZQ223" s="1"/>
      <c r="WZR223" s="1"/>
      <c r="WZS223" s="1"/>
      <c r="WZT223" s="1"/>
      <c r="WZU223" s="1"/>
      <c r="WZV223" s="1"/>
      <c r="WZW223" s="1"/>
      <c r="WZX223" s="1"/>
      <c r="WZY223" s="1"/>
      <c r="WZZ223" s="1"/>
      <c r="XAA223" s="1"/>
      <c r="XAB223" s="1"/>
      <c r="XAC223" s="1"/>
      <c r="XAD223" s="1"/>
      <c r="XAE223" s="1"/>
      <c r="XAF223" s="1"/>
      <c r="XAG223" s="1"/>
      <c r="XAH223" s="1"/>
      <c r="XAI223" s="1"/>
      <c r="XAJ223" s="1"/>
      <c r="XAK223" s="1"/>
      <c r="XAL223" s="1"/>
      <c r="XAM223" s="1"/>
      <c r="XAN223" s="1"/>
      <c r="XAO223" s="1"/>
      <c r="XAP223" s="1"/>
      <c r="XAQ223" s="1"/>
      <c r="XAR223" s="1"/>
      <c r="XAS223" s="1"/>
      <c r="XAT223" s="1"/>
      <c r="XAU223" s="1"/>
      <c r="XAV223" s="1"/>
      <c r="XAW223" s="1"/>
      <c r="XAX223" s="1"/>
      <c r="XAY223" s="1"/>
      <c r="XAZ223" s="1"/>
      <c r="XBA223" s="1"/>
      <c r="XBB223" s="1"/>
      <c r="XBC223" s="1"/>
      <c r="XBD223" s="1"/>
      <c r="XBE223" s="1"/>
      <c r="XBF223" s="1"/>
      <c r="XBG223" s="1"/>
      <c r="XBH223" s="1"/>
      <c r="XBI223" s="1"/>
      <c r="XBJ223" s="1"/>
      <c r="XBK223" s="1"/>
      <c r="XBL223" s="1"/>
      <c r="XBM223" s="1"/>
      <c r="XBN223" s="1"/>
      <c r="XBO223" s="1"/>
      <c r="XBP223" s="1"/>
      <c r="XBQ223" s="1"/>
      <c r="XBR223" s="1"/>
      <c r="XBS223" s="1"/>
      <c r="XBT223" s="1"/>
      <c r="XBU223" s="1"/>
      <c r="XBV223" s="1"/>
      <c r="XBW223" s="1"/>
      <c r="XBX223" s="1"/>
      <c r="XBY223" s="1"/>
      <c r="XBZ223" s="1"/>
      <c r="XCA223" s="1"/>
      <c r="XCB223" s="1"/>
      <c r="XCC223" s="1"/>
      <c r="XCD223" s="1"/>
      <c r="XCE223" s="1"/>
      <c r="XCF223" s="1"/>
      <c r="XCG223" s="1"/>
      <c r="XCH223" s="1"/>
      <c r="XCI223" s="1"/>
      <c r="XCJ223" s="1"/>
      <c r="XCK223" s="1"/>
      <c r="XCL223" s="1"/>
      <c r="XCM223" s="1"/>
      <c r="XCN223" s="1"/>
      <c r="XCO223" s="1"/>
      <c r="XCP223" s="1"/>
      <c r="XCQ223" s="1"/>
      <c r="XCR223" s="1"/>
      <c r="XCS223" s="1"/>
      <c r="XCT223" s="1"/>
      <c r="XCU223" s="1"/>
      <c r="XCV223" s="1"/>
      <c r="XCW223" s="1"/>
      <c r="XCX223" s="1"/>
      <c r="XCY223" s="1"/>
      <c r="XCZ223" s="1"/>
      <c r="XDA223" s="1"/>
      <c r="XDB223" s="1"/>
      <c r="XDC223" s="1"/>
      <c r="XDD223" s="1"/>
      <c r="XDE223" s="1"/>
      <c r="XDF223" s="1"/>
      <c r="XDG223" s="1"/>
      <c r="XDH223" s="1"/>
      <c r="XDI223" s="1"/>
      <c r="XDJ223" s="1"/>
      <c r="XDK223" s="1"/>
      <c r="XDL223" s="1"/>
      <c r="XDM223" s="1"/>
      <c r="XDN223" s="1"/>
      <c r="XDO223" s="1"/>
      <c r="XDP223" s="1"/>
      <c r="XDQ223" s="1"/>
      <c r="XDR223" s="1"/>
      <c r="XDS223" s="1"/>
      <c r="XDT223" s="1"/>
      <c r="XDU223" s="1"/>
      <c r="XDV223" s="1"/>
      <c r="XDW223" s="1"/>
      <c r="XDX223" s="1"/>
      <c r="XDY223" s="1"/>
      <c r="XDZ223" s="1"/>
      <c r="XEA223" s="1"/>
      <c r="XEB223" s="1"/>
      <c r="XEC223" s="1"/>
      <c r="XED223" s="1"/>
      <c r="XEE223" s="1"/>
      <c r="XEF223" s="1"/>
      <c r="XEG223" s="1"/>
      <c r="XEH223" s="1"/>
      <c r="XEI223" s="1"/>
      <c r="XEJ223" s="1"/>
      <c r="XEK223" s="1"/>
      <c r="XEL223" s="1"/>
      <c r="XEM223" s="1"/>
      <c r="XEN223" s="1"/>
      <c r="XEO223" s="1"/>
      <c r="XEP223" s="1"/>
      <c r="XEQ223" s="1"/>
      <c r="XER223" s="1"/>
      <c r="XES223" s="1"/>
      <c r="XET223" s="1"/>
      <c r="XEU223" s="1"/>
      <c r="XEV223" s="1"/>
      <c r="XEW223" s="1"/>
      <c r="XEX223" s="1"/>
      <c r="XEY223" s="1"/>
      <c r="XEZ223" s="1"/>
      <c r="XFA223" s="1"/>
      <c r="XFB223" s="1"/>
      <c r="XFC223" s="1"/>
    </row>
    <row r="224" spans="1:150 16226:16383" s="3" customFormat="1" ht="20.25" customHeight="1" x14ac:dyDescent="0.35">
      <c r="A224" s="84">
        <f t="shared" si="49"/>
        <v>7</v>
      </c>
      <c r="B224" s="85"/>
      <c r="C224" s="49" t="s">
        <v>329</v>
      </c>
      <c r="D224" s="86" t="s">
        <v>353</v>
      </c>
      <c r="E224" s="87"/>
      <c r="F224" s="87"/>
      <c r="G224" s="88"/>
      <c r="H224" s="89"/>
      <c r="I224" s="1"/>
      <c r="J224" s="1"/>
      <c r="K224" s="1"/>
      <c r="L224" s="1"/>
      <c r="M224" s="1"/>
      <c r="N224" s="1"/>
      <c r="O224" s="1"/>
      <c r="P224" s="1"/>
      <c r="Q224" s="1"/>
      <c r="R224" s="1"/>
      <c r="S224" s="1"/>
      <c r="T224" s="22" t="e">
        <f t="shared" ca="1" si="48"/>
        <v>#REF!</v>
      </c>
      <c r="U224" s="22" t="e">
        <f t="shared" ref="U224:V224" ca="1" si="55">U223+1</f>
        <v>#REF!</v>
      </c>
      <c r="V224" s="22">
        <f t="shared" ca="1" si="55"/>
        <v>507</v>
      </c>
      <c r="W224" s="1"/>
      <c r="X224" s="1"/>
      <c r="Y224" s="1"/>
      <c r="Z224" s="1"/>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c r="BD224" s="1"/>
      <c r="BE224" s="1"/>
      <c r="BF224" s="1"/>
      <c r="BG224" s="1"/>
      <c r="BH224" s="1"/>
      <c r="BI224" s="1"/>
      <c r="BJ224" s="1"/>
      <c r="BK224" s="1"/>
      <c r="BL224" s="1"/>
      <c r="BM224" s="1"/>
      <c r="BN224" s="1"/>
      <c r="BO224" s="1"/>
      <c r="BP224" s="1"/>
      <c r="BQ224" s="1"/>
      <c r="BR224" s="1"/>
      <c r="BS224" s="1"/>
      <c r="BT224" s="1"/>
      <c r="BU224" s="1"/>
      <c r="BV224" s="1"/>
      <c r="BW224" s="1"/>
      <c r="BX224" s="1"/>
      <c r="BY224" s="1"/>
      <c r="BZ224" s="1"/>
      <c r="CA224" s="1"/>
      <c r="CB224" s="1"/>
      <c r="CC224" s="1"/>
      <c r="CD224" s="1"/>
      <c r="CE224" s="1"/>
      <c r="CF224" s="1"/>
      <c r="CG224" s="1"/>
      <c r="CH224" s="1"/>
      <c r="CI224" s="1"/>
      <c r="CJ224" s="1"/>
      <c r="CK224" s="1"/>
      <c r="CL224" s="1"/>
      <c r="CM224" s="1"/>
      <c r="CN224" s="1"/>
      <c r="CO224" s="1"/>
      <c r="CP224" s="1"/>
      <c r="CQ224" s="1"/>
      <c r="CR224" s="1"/>
      <c r="CS224" s="1"/>
      <c r="CT224" s="1"/>
      <c r="CU224" s="1"/>
      <c r="CV224" s="1"/>
      <c r="CW224" s="1"/>
      <c r="CX224" s="1"/>
      <c r="CY224" s="1"/>
      <c r="CZ224" s="1"/>
      <c r="DA224" s="1"/>
      <c r="DB224" s="1"/>
      <c r="DC224" s="1"/>
      <c r="DD224" s="1"/>
      <c r="DE224" s="1"/>
      <c r="DF224" s="1"/>
      <c r="DG224" s="1"/>
      <c r="DH224" s="1"/>
      <c r="DI224" s="1"/>
      <c r="DJ224" s="1"/>
      <c r="DK224" s="1"/>
      <c r="DL224" s="1"/>
      <c r="DM224" s="1"/>
      <c r="DN224" s="1"/>
      <c r="DO224" s="1"/>
      <c r="DP224" s="1"/>
      <c r="DQ224" s="1"/>
      <c r="DR224" s="1"/>
      <c r="DS224" s="1"/>
      <c r="DT224" s="1"/>
      <c r="DU224" s="1"/>
      <c r="DV224" s="1"/>
      <c r="DW224" s="1"/>
      <c r="DX224" s="1"/>
      <c r="DY224" s="1"/>
      <c r="DZ224" s="1"/>
      <c r="EA224" s="1"/>
      <c r="EB224" s="1"/>
      <c r="EC224" s="1"/>
      <c r="ED224" s="1"/>
      <c r="EE224" s="1"/>
      <c r="EF224" s="1"/>
      <c r="EG224" s="1"/>
      <c r="EH224" s="1"/>
      <c r="EI224" s="1"/>
      <c r="EJ224" s="1"/>
      <c r="EK224" s="1"/>
      <c r="EL224" s="1"/>
      <c r="EM224" s="1"/>
      <c r="EN224" s="1"/>
      <c r="EO224" s="1"/>
      <c r="EP224" s="1"/>
      <c r="EQ224" s="1"/>
      <c r="ER224" s="1"/>
      <c r="ES224" s="1"/>
      <c r="ET224" s="1"/>
      <c r="WZB224" s="1"/>
      <c r="WZC224" s="1"/>
      <c r="WZD224" s="1"/>
      <c r="WZE224" s="1"/>
      <c r="WZF224" s="1"/>
      <c r="WZG224" s="1"/>
      <c r="WZH224" s="1"/>
      <c r="WZI224" s="1"/>
      <c r="WZJ224" s="1"/>
      <c r="WZK224" s="1"/>
      <c r="WZL224" s="1"/>
      <c r="WZM224" s="1"/>
      <c r="WZN224" s="1"/>
      <c r="WZO224" s="1"/>
      <c r="WZP224" s="1"/>
      <c r="WZQ224" s="1"/>
      <c r="WZR224" s="1"/>
      <c r="WZS224" s="1"/>
      <c r="WZT224" s="1"/>
      <c r="WZU224" s="1"/>
      <c r="WZV224" s="1"/>
      <c r="WZW224" s="1"/>
      <c r="WZX224" s="1"/>
      <c r="WZY224" s="1"/>
      <c r="WZZ224" s="1"/>
      <c r="XAA224" s="1"/>
      <c r="XAB224" s="1"/>
      <c r="XAC224" s="1"/>
      <c r="XAD224" s="1"/>
      <c r="XAE224" s="1"/>
      <c r="XAF224" s="1"/>
      <c r="XAG224" s="1"/>
      <c r="XAH224" s="1"/>
      <c r="XAI224" s="1"/>
      <c r="XAJ224" s="1"/>
      <c r="XAK224" s="1"/>
      <c r="XAL224" s="1"/>
      <c r="XAM224" s="1"/>
      <c r="XAN224" s="1"/>
      <c r="XAO224" s="1"/>
      <c r="XAP224" s="1"/>
      <c r="XAQ224" s="1"/>
      <c r="XAR224" s="1"/>
      <c r="XAS224" s="1"/>
      <c r="XAT224" s="1"/>
      <c r="XAU224" s="1"/>
      <c r="XAV224" s="1"/>
      <c r="XAW224" s="1"/>
      <c r="XAX224" s="1"/>
      <c r="XAY224" s="1"/>
      <c r="XAZ224" s="1"/>
      <c r="XBA224" s="1"/>
      <c r="XBB224" s="1"/>
      <c r="XBC224" s="1"/>
      <c r="XBD224" s="1"/>
      <c r="XBE224" s="1"/>
      <c r="XBF224" s="1"/>
      <c r="XBG224" s="1"/>
      <c r="XBH224" s="1"/>
      <c r="XBI224" s="1"/>
      <c r="XBJ224" s="1"/>
      <c r="XBK224" s="1"/>
      <c r="XBL224" s="1"/>
      <c r="XBM224" s="1"/>
      <c r="XBN224" s="1"/>
      <c r="XBO224" s="1"/>
      <c r="XBP224" s="1"/>
      <c r="XBQ224" s="1"/>
      <c r="XBR224" s="1"/>
      <c r="XBS224" s="1"/>
      <c r="XBT224" s="1"/>
      <c r="XBU224" s="1"/>
      <c r="XBV224" s="1"/>
      <c r="XBW224" s="1"/>
      <c r="XBX224" s="1"/>
      <c r="XBY224" s="1"/>
      <c r="XBZ224" s="1"/>
      <c r="XCA224" s="1"/>
      <c r="XCB224" s="1"/>
      <c r="XCC224" s="1"/>
      <c r="XCD224" s="1"/>
      <c r="XCE224" s="1"/>
      <c r="XCF224" s="1"/>
      <c r="XCG224" s="1"/>
      <c r="XCH224" s="1"/>
      <c r="XCI224" s="1"/>
      <c r="XCJ224" s="1"/>
      <c r="XCK224" s="1"/>
      <c r="XCL224" s="1"/>
      <c r="XCM224" s="1"/>
      <c r="XCN224" s="1"/>
      <c r="XCO224" s="1"/>
      <c r="XCP224" s="1"/>
      <c r="XCQ224" s="1"/>
      <c r="XCR224" s="1"/>
      <c r="XCS224" s="1"/>
      <c r="XCT224" s="1"/>
      <c r="XCU224" s="1"/>
      <c r="XCV224" s="1"/>
      <c r="XCW224" s="1"/>
      <c r="XCX224" s="1"/>
      <c r="XCY224" s="1"/>
      <c r="XCZ224" s="1"/>
      <c r="XDA224" s="1"/>
      <c r="XDB224" s="1"/>
      <c r="XDC224" s="1"/>
      <c r="XDD224" s="1"/>
      <c r="XDE224" s="1"/>
      <c r="XDF224" s="1"/>
      <c r="XDG224" s="1"/>
      <c r="XDH224" s="1"/>
      <c r="XDI224" s="1"/>
      <c r="XDJ224" s="1"/>
      <c r="XDK224" s="1"/>
      <c r="XDL224" s="1"/>
      <c r="XDM224" s="1"/>
      <c r="XDN224" s="1"/>
      <c r="XDO224" s="1"/>
      <c r="XDP224" s="1"/>
      <c r="XDQ224" s="1"/>
      <c r="XDR224" s="1"/>
      <c r="XDS224" s="1"/>
      <c r="XDT224" s="1"/>
      <c r="XDU224" s="1"/>
      <c r="XDV224" s="1"/>
      <c r="XDW224" s="1"/>
      <c r="XDX224" s="1"/>
      <c r="XDY224" s="1"/>
      <c r="XDZ224" s="1"/>
      <c r="XEA224" s="1"/>
      <c r="XEB224" s="1"/>
      <c r="XEC224" s="1"/>
      <c r="XED224" s="1"/>
      <c r="XEE224" s="1"/>
      <c r="XEF224" s="1"/>
      <c r="XEG224" s="1"/>
      <c r="XEH224" s="1"/>
      <c r="XEI224" s="1"/>
      <c r="XEJ224" s="1"/>
      <c r="XEK224" s="1"/>
      <c r="XEL224" s="1"/>
      <c r="XEM224" s="1"/>
      <c r="XEN224" s="1"/>
      <c r="XEO224" s="1"/>
      <c r="XEP224" s="1"/>
      <c r="XEQ224" s="1"/>
      <c r="XER224" s="1"/>
      <c r="XES224" s="1"/>
      <c r="XET224" s="1"/>
      <c r="XEU224" s="1"/>
      <c r="XEV224" s="1"/>
      <c r="XEW224" s="1"/>
      <c r="XEX224" s="1"/>
      <c r="XEY224" s="1"/>
      <c r="XEZ224" s="1"/>
      <c r="XFA224" s="1"/>
      <c r="XFB224" s="1"/>
      <c r="XFC224" s="1"/>
    </row>
    <row r="225" spans="1:150 16226:16383" s="3" customFormat="1" ht="20.25" customHeight="1" x14ac:dyDescent="0.35">
      <c r="A225" s="84">
        <f t="shared" si="49"/>
        <v>8</v>
      </c>
      <c r="B225" s="85"/>
      <c r="C225" s="49" t="s">
        <v>329</v>
      </c>
      <c r="D225" s="86" t="s">
        <v>353</v>
      </c>
      <c r="E225" s="88"/>
      <c r="F225" s="88"/>
      <c r="G225" s="88"/>
      <c r="H225" s="89"/>
      <c r="I225" s="1"/>
      <c r="J225" s="1"/>
      <c r="K225" s="1"/>
      <c r="L225" s="1"/>
      <c r="M225" s="1"/>
      <c r="N225" s="1"/>
      <c r="O225" s="1"/>
      <c r="P225" s="1"/>
      <c r="Q225" s="1"/>
      <c r="R225" s="1"/>
      <c r="S225" s="1"/>
      <c r="T225" s="22" t="e">
        <f t="shared" ca="1" si="48"/>
        <v>#REF!</v>
      </c>
      <c r="U225" s="22" t="e">
        <f t="shared" ref="U225:V225" ca="1" si="56">U224+1</f>
        <v>#REF!</v>
      </c>
      <c r="V225" s="22">
        <f t="shared" ca="1" si="56"/>
        <v>508</v>
      </c>
      <c r="W225" s="1"/>
      <c r="X225" s="1"/>
      <c r="Y225" s="1"/>
      <c r="Z225" s="1"/>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c r="BD225" s="1"/>
      <c r="BE225" s="1"/>
      <c r="BF225" s="1"/>
      <c r="BG225" s="1"/>
      <c r="BH225" s="1"/>
      <c r="BI225" s="1"/>
      <c r="BJ225" s="1"/>
      <c r="BK225" s="1"/>
      <c r="BL225" s="1"/>
      <c r="BM225" s="1"/>
      <c r="BN225" s="1"/>
      <c r="BO225" s="1"/>
      <c r="BP225" s="1"/>
      <c r="BQ225" s="1"/>
      <c r="BR225" s="1"/>
      <c r="BS225" s="1"/>
      <c r="BT225" s="1"/>
      <c r="BU225" s="1"/>
      <c r="BV225" s="1"/>
      <c r="BW225" s="1"/>
      <c r="BX225" s="1"/>
      <c r="BY225" s="1"/>
      <c r="BZ225" s="1"/>
      <c r="CA225" s="1"/>
      <c r="CB225" s="1"/>
      <c r="CC225" s="1"/>
      <c r="CD225" s="1"/>
      <c r="CE225" s="1"/>
      <c r="CF225" s="1"/>
      <c r="CG225" s="1"/>
      <c r="CH225" s="1"/>
      <c r="CI225" s="1"/>
      <c r="CJ225" s="1"/>
      <c r="CK225" s="1"/>
      <c r="CL225" s="1"/>
      <c r="CM225" s="1"/>
      <c r="CN225" s="1"/>
      <c r="CO225" s="1"/>
      <c r="CP225" s="1"/>
      <c r="CQ225" s="1"/>
      <c r="CR225" s="1"/>
      <c r="CS225" s="1"/>
      <c r="CT225" s="1"/>
      <c r="CU225" s="1"/>
      <c r="CV225" s="1"/>
      <c r="CW225" s="1"/>
      <c r="CX225" s="1"/>
      <c r="CY225" s="1"/>
      <c r="CZ225" s="1"/>
      <c r="DA225" s="1"/>
      <c r="DB225" s="1"/>
      <c r="DC225" s="1"/>
      <c r="DD225" s="1"/>
      <c r="DE225" s="1"/>
      <c r="DF225" s="1"/>
      <c r="DG225" s="1"/>
      <c r="DH225" s="1"/>
      <c r="DI225" s="1"/>
      <c r="DJ225" s="1"/>
      <c r="DK225" s="1"/>
      <c r="DL225" s="1"/>
      <c r="DM225" s="1"/>
      <c r="DN225" s="1"/>
      <c r="DO225" s="1"/>
      <c r="DP225" s="1"/>
      <c r="DQ225" s="1"/>
      <c r="DR225" s="1"/>
      <c r="DS225" s="1"/>
      <c r="DT225" s="1"/>
      <c r="DU225" s="1"/>
      <c r="DV225" s="1"/>
      <c r="DW225" s="1"/>
      <c r="DX225" s="1"/>
      <c r="DY225" s="1"/>
      <c r="DZ225" s="1"/>
      <c r="EA225" s="1"/>
      <c r="EB225" s="1"/>
      <c r="EC225" s="1"/>
      <c r="ED225" s="1"/>
      <c r="EE225" s="1"/>
      <c r="EF225" s="1"/>
      <c r="EG225" s="1"/>
      <c r="EH225" s="1"/>
      <c r="EI225" s="1"/>
      <c r="EJ225" s="1"/>
      <c r="EK225" s="1"/>
      <c r="EL225" s="1"/>
      <c r="EM225" s="1"/>
      <c r="EN225" s="1"/>
      <c r="EO225" s="1"/>
      <c r="EP225" s="1"/>
      <c r="EQ225" s="1"/>
      <c r="ER225" s="1"/>
      <c r="ES225" s="1"/>
      <c r="ET225" s="1"/>
      <c r="WZB225" s="1"/>
      <c r="WZC225" s="1"/>
      <c r="WZD225" s="1"/>
      <c r="WZE225" s="1"/>
      <c r="WZF225" s="1"/>
      <c r="WZG225" s="1"/>
      <c r="WZH225" s="1"/>
      <c r="WZI225" s="1"/>
      <c r="WZJ225" s="1"/>
      <c r="WZK225" s="1"/>
      <c r="WZL225" s="1"/>
      <c r="WZM225" s="1"/>
      <c r="WZN225" s="1"/>
      <c r="WZO225" s="1"/>
      <c r="WZP225" s="1"/>
      <c r="WZQ225" s="1"/>
      <c r="WZR225" s="1"/>
      <c r="WZS225" s="1"/>
      <c r="WZT225" s="1"/>
      <c r="WZU225" s="1"/>
      <c r="WZV225" s="1"/>
      <c r="WZW225" s="1"/>
      <c r="WZX225" s="1"/>
      <c r="WZY225" s="1"/>
      <c r="WZZ225" s="1"/>
      <c r="XAA225" s="1"/>
      <c r="XAB225" s="1"/>
      <c r="XAC225" s="1"/>
      <c r="XAD225" s="1"/>
      <c r="XAE225" s="1"/>
      <c r="XAF225" s="1"/>
      <c r="XAG225" s="1"/>
      <c r="XAH225" s="1"/>
      <c r="XAI225" s="1"/>
      <c r="XAJ225" s="1"/>
      <c r="XAK225" s="1"/>
      <c r="XAL225" s="1"/>
      <c r="XAM225" s="1"/>
      <c r="XAN225" s="1"/>
      <c r="XAO225" s="1"/>
      <c r="XAP225" s="1"/>
      <c r="XAQ225" s="1"/>
      <c r="XAR225" s="1"/>
      <c r="XAS225" s="1"/>
      <c r="XAT225" s="1"/>
      <c r="XAU225" s="1"/>
      <c r="XAV225" s="1"/>
      <c r="XAW225" s="1"/>
      <c r="XAX225" s="1"/>
      <c r="XAY225" s="1"/>
      <c r="XAZ225" s="1"/>
      <c r="XBA225" s="1"/>
      <c r="XBB225" s="1"/>
      <c r="XBC225" s="1"/>
      <c r="XBD225" s="1"/>
      <c r="XBE225" s="1"/>
      <c r="XBF225" s="1"/>
      <c r="XBG225" s="1"/>
      <c r="XBH225" s="1"/>
      <c r="XBI225" s="1"/>
      <c r="XBJ225" s="1"/>
      <c r="XBK225" s="1"/>
      <c r="XBL225" s="1"/>
      <c r="XBM225" s="1"/>
      <c r="XBN225" s="1"/>
      <c r="XBO225" s="1"/>
      <c r="XBP225" s="1"/>
      <c r="XBQ225" s="1"/>
      <c r="XBR225" s="1"/>
      <c r="XBS225" s="1"/>
      <c r="XBT225" s="1"/>
      <c r="XBU225" s="1"/>
      <c r="XBV225" s="1"/>
      <c r="XBW225" s="1"/>
      <c r="XBX225" s="1"/>
      <c r="XBY225" s="1"/>
      <c r="XBZ225" s="1"/>
      <c r="XCA225" s="1"/>
      <c r="XCB225" s="1"/>
      <c r="XCC225" s="1"/>
      <c r="XCD225" s="1"/>
      <c r="XCE225" s="1"/>
      <c r="XCF225" s="1"/>
      <c r="XCG225" s="1"/>
      <c r="XCH225" s="1"/>
      <c r="XCI225" s="1"/>
      <c r="XCJ225" s="1"/>
      <c r="XCK225" s="1"/>
      <c r="XCL225" s="1"/>
      <c r="XCM225" s="1"/>
      <c r="XCN225" s="1"/>
      <c r="XCO225" s="1"/>
      <c r="XCP225" s="1"/>
      <c r="XCQ225" s="1"/>
      <c r="XCR225" s="1"/>
      <c r="XCS225" s="1"/>
      <c r="XCT225" s="1"/>
      <c r="XCU225" s="1"/>
      <c r="XCV225" s="1"/>
      <c r="XCW225" s="1"/>
      <c r="XCX225" s="1"/>
      <c r="XCY225" s="1"/>
      <c r="XCZ225" s="1"/>
      <c r="XDA225" s="1"/>
      <c r="XDB225" s="1"/>
      <c r="XDC225" s="1"/>
      <c r="XDD225" s="1"/>
      <c r="XDE225" s="1"/>
      <c r="XDF225" s="1"/>
      <c r="XDG225" s="1"/>
      <c r="XDH225" s="1"/>
      <c r="XDI225" s="1"/>
      <c r="XDJ225" s="1"/>
      <c r="XDK225" s="1"/>
      <c r="XDL225" s="1"/>
      <c r="XDM225" s="1"/>
      <c r="XDN225" s="1"/>
      <c r="XDO225" s="1"/>
      <c r="XDP225" s="1"/>
      <c r="XDQ225" s="1"/>
      <c r="XDR225" s="1"/>
      <c r="XDS225" s="1"/>
      <c r="XDT225" s="1"/>
      <c r="XDU225" s="1"/>
      <c r="XDV225" s="1"/>
      <c r="XDW225" s="1"/>
      <c r="XDX225" s="1"/>
      <c r="XDY225" s="1"/>
      <c r="XDZ225" s="1"/>
      <c r="XEA225" s="1"/>
      <c r="XEB225" s="1"/>
      <c r="XEC225" s="1"/>
      <c r="XED225" s="1"/>
      <c r="XEE225" s="1"/>
      <c r="XEF225" s="1"/>
      <c r="XEG225" s="1"/>
      <c r="XEH225" s="1"/>
      <c r="XEI225" s="1"/>
      <c r="XEJ225" s="1"/>
      <c r="XEK225" s="1"/>
      <c r="XEL225" s="1"/>
      <c r="XEM225" s="1"/>
      <c r="XEN225" s="1"/>
      <c r="XEO225" s="1"/>
      <c r="XEP225" s="1"/>
      <c r="XEQ225" s="1"/>
      <c r="XER225" s="1"/>
      <c r="XES225" s="1"/>
      <c r="XET225" s="1"/>
      <c r="XEU225" s="1"/>
      <c r="XEV225" s="1"/>
      <c r="XEW225" s="1"/>
      <c r="XEX225" s="1"/>
      <c r="XEY225" s="1"/>
      <c r="XEZ225" s="1"/>
      <c r="XFA225" s="1"/>
      <c r="XFB225" s="1"/>
      <c r="XFC225" s="1"/>
    </row>
    <row r="226" spans="1:150 16226:16383" s="3" customFormat="1" ht="20.25" customHeight="1" x14ac:dyDescent="0.35">
      <c r="A226" s="90" t="s">
        <v>352</v>
      </c>
      <c r="B226" s="91"/>
      <c r="C226" s="91"/>
      <c r="D226" s="91"/>
      <c r="E226" s="91"/>
      <c r="F226" s="91"/>
      <c r="G226" s="91"/>
      <c r="H226" s="92"/>
      <c r="I226" s="4">
        <f>1</f>
        <v>1</v>
      </c>
      <c r="J226" s="1" t="s">
        <v>375</v>
      </c>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c r="BD226" s="1"/>
      <c r="BE226" s="1"/>
      <c r="BF226" s="1"/>
      <c r="BG226" s="1"/>
      <c r="BH226" s="1"/>
      <c r="BI226" s="1"/>
      <c r="BJ226" s="1"/>
      <c r="BK226" s="1"/>
      <c r="BL226" s="1"/>
      <c r="BM226" s="1"/>
      <c r="BN226" s="1"/>
      <c r="BO226" s="1"/>
      <c r="BP226" s="1"/>
      <c r="BQ226" s="1"/>
      <c r="BR226" s="1"/>
      <c r="BS226" s="1"/>
      <c r="BT226" s="1"/>
      <c r="BU226" s="1"/>
      <c r="BV226" s="1"/>
      <c r="BW226" s="1"/>
      <c r="BX226" s="1"/>
      <c r="BY226" s="1"/>
      <c r="BZ226" s="1"/>
      <c r="CA226" s="1"/>
      <c r="CB226" s="1"/>
      <c r="CC226" s="1"/>
      <c r="CD226" s="1"/>
      <c r="CE226" s="1"/>
      <c r="CF226" s="1"/>
      <c r="CG226" s="1"/>
      <c r="CH226" s="1"/>
      <c r="CI226" s="1"/>
      <c r="CJ226" s="1"/>
      <c r="CK226" s="1"/>
      <c r="CL226" s="1"/>
      <c r="CM226" s="1"/>
      <c r="CN226" s="1"/>
      <c r="CO226" s="1"/>
      <c r="CP226" s="1"/>
      <c r="CQ226" s="1"/>
      <c r="CR226" s="1"/>
      <c r="CS226" s="1"/>
      <c r="CT226" s="1"/>
      <c r="CU226" s="1"/>
      <c r="CV226" s="1"/>
      <c r="CW226" s="1"/>
      <c r="CX226" s="1"/>
      <c r="CY226" s="1"/>
      <c r="CZ226" s="1"/>
      <c r="DA226" s="1"/>
      <c r="DB226" s="1"/>
      <c r="DC226" s="1"/>
      <c r="DD226" s="1"/>
      <c r="DE226" s="1"/>
      <c r="DF226" s="1"/>
      <c r="DG226" s="1"/>
      <c r="DH226" s="1"/>
      <c r="DI226" s="1"/>
      <c r="DJ226" s="1"/>
      <c r="DK226" s="1"/>
      <c r="DL226" s="1"/>
      <c r="DM226" s="1"/>
      <c r="DN226" s="1"/>
      <c r="DO226" s="1"/>
      <c r="DP226" s="1"/>
      <c r="DQ226" s="1"/>
      <c r="DR226" s="1"/>
      <c r="DS226" s="1"/>
      <c r="DT226" s="1"/>
      <c r="DU226" s="1"/>
      <c r="DV226" s="1"/>
      <c r="DW226" s="1"/>
      <c r="DX226" s="1"/>
      <c r="DY226" s="1"/>
      <c r="DZ226" s="1"/>
      <c r="EA226" s="1"/>
      <c r="EB226" s="1"/>
      <c r="EC226" s="1"/>
      <c r="ED226" s="1"/>
      <c r="EE226" s="1"/>
      <c r="EF226" s="1"/>
      <c r="EG226" s="1"/>
      <c r="EH226" s="1"/>
      <c r="EI226" s="1"/>
      <c r="EJ226" s="1"/>
      <c r="EK226" s="1"/>
      <c r="EL226" s="1"/>
      <c r="EM226" s="1"/>
      <c r="EN226" s="1"/>
      <c r="EO226" s="1"/>
      <c r="EP226" s="1"/>
      <c r="EQ226" s="1"/>
      <c r="ER226" s="1"/>
      <c r="ES226" s="1"/>
      <c r="ET226" s="1"/>
      <c r="WZB226" s="1"/>
      <c r="WZC226" s="1"/>
      <c r="WZD226" s="1"/>
      <c r="WZE226" s="1"/>
      <c r="WZF226" s="1"/>
      <c r="WZG226" s="1"/>
      <c r="WZH226" s="1"/>
      <c r="WZI226" s="1"/>
      <c r="WZJ226" s="1"/>
      <c r="WZK226" s="1"/>
      <c r="WZL226" s="1"/>
      <c r="WZM226" s="1"/>
      <c r="WZN226" s="1"/>
      <c r="WZO226" s="1"/>
      <c r="WZP226" s="1"/>
      <c r="WZQ226" s="1"/>
      <c r="WZR226" s="1"/>
      <c r="WZS226" s="1"/>
      <c r="WZT226" s="1"/>
      <c r="WZU226" s="1"/>
      <c r="WZV226" s="1"/>
      <c r="WZW226" s="1"/>
      <c r="WZX226" s="1"/>
      <c r="WZY226" s="1"/>
      <c r="WZZ226" s="1"/>
      <c r="XAA226" s="1"/>
      <c r="XAB226" s="1"/>
      <c r="XAC226" s="1"/>
      <c r="XAD226" s="1"/>
      <c r="XAE226" s="1"/>
      <c r="XAF226" s="1"/>
      <c r="XAG226" s="1"/>
      <c r="XAH226" s="1"/>
      <c r="XAI226" s="1"/>
      <c r="XAJ226" s="1"/>
      <c r="XAK226" s="1"/>
      <c r="XAL226" s="1"/>
      <c r="XAM226" s="1"/>
      <c r="XAN226" s="1"/>
      <c r="XAO226" s="1"/>
      <c r="XAP226" s="1"/>
      <c r="XAQ226" s="1"/>
      <c r="XAR226" s="1"/>
      <c r="XAS226" s="1"/>
      <c r="XAT226" s="1"/>
      <c r="XAU226" s="1"/>
      <c r="XAV226" s="1"/>
      <c r="XAW226" s="1"/>
      <c r="XAX226" s="1"/>
      <c r="XAY226" s="1"/>
      <c r="XAZ226" s="1"/>
      <c r="XBA226" s="1"/>
      <c r="XBB226" s="1"/>
      <c r="XBC226" s="1"/>
      <c r="XBD226" s="1"/>
      <c r="XBE226" s="1"/>
      <c r="XBF226" s="1"/>
      <c r="XBG226" s="1"/>
      <c r="XBH226" s="1"/>
      <c r="XBI226" s="1"/>
      <c r="XBJ226" s="1"/>
      <c r="XBK226" s="1"/>
      <c r="XBL226" s="1"/>
      <c r="XBM226" s="1"/>
      <c r="XBN226" s="1"/>
      <c r="XBO226" s="1"/>
      <c r="XBP226" s="1"/>
      <c r="XBQ226" s="1"/>
      <c r="XBR226" s="1"/>
      <c r="XBS226" s="1"/>
      <c r="XBT226" s="1"/>
      <c r="XBU226" s="1"/>
      <c r="XBV226" s="1"/>
      <c r="XBW226" s="1"/>
      <c r="XBX226" s="1"/>
      <c r="XBY226" s="1"/>
      <c r="XBZ226" s="1"/>
      <c r="XCA226" s="1"/>
      <c r="XCB226" s="1"/>
      <c r="XCC226" s="1"/>
      <c r="XCD226" s="1"/>
      <c r="XCE226" s="1"/>
      <c r="XCF226" s="1"/>
      <c r="XCG226" s="1"/>
      <c r="XCH226" s="1"/>
      <c r="XCI226" s="1"/>
      <c r="XCJ226" s="1"/>
      <c r="XCK226" s="1"/>
      <c r="XCL226" s="1"/>
      <c r="XCM226" s="1"/>
      <c r="XCN226" s="1"/>
      <c r="XCO226" s="1"/>
      <c r="XCP226" s="1"/>
      <c r="XCQ226" s="1"/>
      <c r="XCR226" s="1"/>
      <c r="XCS226" s="1"/>
      <c r="XCT226" s="1"/>
      <c r="XCU226" s="1"/>
      <c r="XCV226" s="1"/>
      <c r="XCW226" s="1"/>
      <c r="XCX226" s="1"/>
      <c r="XCY226" s="1"/>
      <c r="XCZ226" s="1"/>
      <c r="XDA226" s="1"/>
      <c r="XDB226" s="1"/>
      <c r="XDC226" s="1"/>
      <c r="XDD226" s="1"/>
      <c r="XDE226" s="1"/>
      <c r="XDF226" s="1"/>
      <c r="XDG226" s="1"/>
      <c r="XDH226" s="1"/>
      <c r="XDI226" s="1"/>
      <c r="XDJ226" s="1"/>
      <c r="XDK226" s="1"/>
      <c r="XDL226" s="1"/>
      <c r="XDM226" s="1"/>
      <c r="XDN226" s="1"/>
      <c r="XDO226" s="1"/>
      <c r="XDP226" s="1"/>
      <c r="XDQ226" s="1"/>
      <c r="XDR226" s="1"/>
      <c r="XDS226" s="1"/>
      <c r="XDT226" s="1"/>
      <c r="XDU226" s="1"/>
      <c r="XDV226" s="1"/>
      <c r="XDW226" s="1"/>
      <c r="XDX226" s="1"/>
      <c r="XDY226" s="1"/>
      <c r="XDZ226" s="1"/>
      <c r="XEA226" s="1"/>
      <c r="XEB226" s="1"/>
      <c r="XEC226" s="1"/>
      <c r="XED226" s="1"/>
      <c r="XEE226" s="1"/>
      <c r="XEF226" s="1"/>
      <c r="XEG226" s="1"/>
      <c r="XEH226" s="1"/>
      <c r="XEI226" s="1"/>
      <c r="XEJ226" s="1"/>
      <c r="XEK226" s="1"/>
      <c r="XEL226" s="1"/>
      <c r="XEM226" s="1"/>
      <c r="XEN226" s="1"/>
      <c r="XEO226" s="1"/>
      <c r="XEP226" s="1"/>
      <c r="XEQ226" s="1"/>
      <c r="XER226" s="1"/>
      <c r="XES226" s="1"/>
      <c r="XET226" s="1"/>
      <c r="XEU226" s="1"/>
      <c r="XEV226" s="1"/>
      <c r="XEW226" s="1"/>
      <c r="XEX226" s="1"/>
      <c r="XEY226" s="1"/>
      <c r="XEZ226" s="1"/>
      <c r="XFA226" s="1"/>
      <c r="XFB226" s="1"/>
      <c r="XFC226" s="1"/>
    </row>
    <row r="227" spans="1:150 16226:16383" s="3" customFormat="1" ht="20.25" customHeight="1" x14ac:dyDescent="0.35">
      <c r="A227" s="93">
        <v>1</v>
      </c>
      <c r="B227" s="93"/>
      <c r="C227" s="49" t="s">
        <v>329</v>
      </c>
      <c r="D227" s="86" t="s">
        <v>353</v>
      </c>
      <c r="E227" s="88"/>
      <c r="F227" s="88"/>
      <c r="G227" s="88"/>
      <c r="H227" s="89"/>
      <c r="I227" s="1"/>
      <c r="J227" s="1"/>
      <c r="K227" s="1"/>
      <c r="L227" s="1"/>
      <c r="M227" s="1"/>
      <c r="N227" s="1"/>
      <c r="O227" s="1"/>
      <c r="P227" s="1"/>
      <c r="Q227" s="1"/>
      <c r="R227" s="1"/>
      <c r="S227" s="1"/>
      <c r="T227" s="22" t="e">
        <f t="shared" ref="T227:T234" ca="1" si="57">U227&amp;""&amp;",..,"&amp;""&amp;V227</f>
        <v>#REF!</v>
      </c>
      <c r="U227" s="22" t="e">
        <f ca="1">(SUMPRODUCT(MID(0&amp;(LEFT(A226,SUM(LEN(A226)-LEN(SUBSTITUTE(A226,{"0","1","2","3"},""))))), LARGE(INDEX(ISNUMBER(--MID((LEFT(A226,SUM(LEN(A226)-LEN(SUBSTITUTE(A226,{"0","1","2","3"},""))))), ROW(INDIRECT("1:"&amp;LEN((LEFT(A226,SUM(LEN(A226)-LEN(SUBSTITUTE(A226,{"0","1","2","3"},"")))))))), 1)) * ROW(INDIRECT("1:"&amp;LEN((LEFT(A226,SUM(LEN(A226)-LEN(SUBSTITUTE(A226,{"0","1","2","3"},"")))))))), 0), ROW(INDIRECT("1:"&amp;LEN((LEFT(A226,SUM(LEN(A226)-LEN(SUBSTITUTE(A226,{"0","1","2","3"},"")))))))))+1, 1) * 10^ROW(INDIRECT("1:"&amp;LEN((LEFT(A226,SUM(LEN(A226)-LEN(SUBSTITUTE(A226,{"0","1","2","3"},""))))))))/10))*100+1</f>
        <v>#REF!</v>
      </c>
      <c r="V227" s="22">
        <f ca="1">(SUMPRODUCT(MID(0&amp;(--TRIM(RIGHT(SUBSTITUTE(LEFT(A226,_xlfn.AGGREGATE(16,6,FIND({0,1,2,3,4,5,6,7,8,9},A226,ROW(INDIRECT("1:"&amp;LEN(A226)))),1))," ",REPT(" ",LEN(A226))),LEN(A226)))), LARGE(INDEX(ISNUMBER(--MID((--TRIM(RIGHT(SUBSTITUTE(LEFT(A226,_xlfn.AGGREGATE(16,6,FIND({0,1,2,3,4,5,6,7,8,9},A226,ROW(INDIRECT("1:"&amp;LEN(A226)))),1))," ",REPT(" ",LEN(A226))),LEN(A226)))), ROW(INDIRECT("1:"&amp;LEN((--TRIM(RIGHT(SUBSTITUTE(LEFT(A226,_xlfn.AGGREGATE(16,6,FIND({0,1,2,3,4,5,6,7,8,9},A226,ROW(INDIRECT("1:"&amp;LEN(A226)))),1))," ",REPT(" ",LEN(A226))),LEN(A226))))))), 1)) * ROW(INDIRECT("1:"&amp;LEN((--TRIM(RIGHT(SUBSTITUTE(LEFT(A226,_xlfn.AGGREGATE(16,6,FIND({0,1,2,3,4,5,6,7,8,9},A226,ROW(INDIRECT("1:"&amp;LEN(A226)))),1))," ",REPT(" ",LEN(A226))),LEN(A226))))))), 0), ROW(INDIRECT("1:"&amp;LEN((--TRIM(RIGHT(SUBSTITUTE(LEFT(A226,_xlfn.AGGREGATE(16,6,FIND({0,1,2,3,4,5,6,7,8,9},A226,ROW(INDIRECT("1:"&amp;LEN(A226)))),1))," ",REPT(" ",LEN(A226))),LEN(A226))))))))+1, 1) * 10^ROW(INDIRECT("1:"&amp;LEN((--TRIM(RIGHT(SUBSTITUTE(LEFT(A226,_xlfn.AGGREGATE(16,6,FIND({0,1,2,3,4,5,6,7,8,9},A226,ROW(INDIRECT("1:"&amp;LEN(A226)))),1))," ",REPT(" ",LEN(A226))),LEN(A226)))))))/10))*100+1</f>
        <v>601</v>
      </c>
      <c r="W227" s="1"/>
      <c r="X227" s="1"/>
      <c r="Y227" s="1"/>
      <c r="Z227" s="1"/>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c r="BD227" s="1"/>
      <c r="BE227" s="1"/>
      <c r="BF227" s="1"/>
      <c r="BG227" s="1"/>
      <c r="BH227" s="1"/>
      <c r="BI227" s="1"/>
      <c r="BJ227" s="1"/>
      <c r="BK227" s="1"/>
      <c r="BL227" s="1"/>
      <c r="BM227" s="1"/>
      <c r="BN227" s="1"/>
      <c r="BO227" s="1"/>
      <c r="BP227" s="1"/>
      <c r="BQ227" s="1"/>
      <c r="BR227" s="1"/>
      <c r="BS227" s="1"/>
      <c r="BT227" s="1"/>
      <c r="BU227" s="1"/>
      <c r="BV227" s="1"/>
      <c r="BW227" s="1"/>
      <c r="BX227" s="1"/>
      <c r="BY227" s="1"/>
      <c r="BZ227" s="1"/>
      <c r="CA227" s="1"/>
      <c r="CB227" s="1"/>
      <c r="CC227" s="1"/>
      <c r="CD227" s="1"/>
      <c r="CE227" s="1"/>
      <c r="CF227" s="1"/>
      <c r="CG227" s="1"/>
      <c r="CH227" s="1"/>
      <c r="CI227" s="1"/>
      <c r="CJ227" s="1"/>
      <c r="CK227" s="1"/>
      <c r="CL227" s="1"/>
      <c r="CM227" s="1"/>
      <c r="CN227" s="1"/>
      <c r="CO227" s="1"/>
      <c r="CP227" s="1"/>
      <c r="CQ227" s="1"/>
      <c r="CR227" s="1"/>
      <c r="CS227" s="1"/>
      <c r="CT227" s="1"/>
      <c r="CU227" s="1"/>
      <c r="CV227" s="1"/>
      <c r="CW227" s="1"/>
      <c r="CX227" s="1"/>
      <c r="CY227" s="1"/>
      <c r="CZ227" s="1"/>
      <c r="DA227" s="1"/>
      <c r="DB227" s="1"/>
      <c r="DC227" s="1"/>
      <c r="DD227" s="1"/>
      <c r="DE227" s="1"/>
      <c r="DF227" s="1"/>
      <c r="DG227" s="1"/>
      <c r="DH227" s="1"/>
      <c r="DI227" s="1"/>
      <c r="DJ227" s="1"/>
      <c r="DK227" s="1"/>
      <c r="DL227" s="1"/>
      <c r="DM227" s="1"/>
      <c r="DN227" s="1"/>
      <c r="DO227" s="1"/>
      <c r="DP227" s="1"/>
      <c r="DQ227" s="1"/>
      <c r="DR227" s="1"/>
      <c r="DS227" s="1"/>
      <c r="DT227" s="1"/>
      <c r="DU227" s="1"/>
      <c r="DV227" s="1"/>
      <c r="DW227" s="1"/>
      <c r="DX227" s="1"/>
      <c r="DY227" s="1"/>
      <c r="DZ227" s="1"/>
      <c r="EA227" s="1"/>
      <c r="EB227" s="1"/>
      <c r="EC227" s="1"/>
      <c r="ED227" s="1"/>
      <c r="EE227" s="1"/>
      <c r="EF227" s="1"/>
      <c r="EG227" s="1"/>
      <c r="EH227" s="1"/>
      <c r="EI227" s="1"/>
      <c r="EJ227" s="1"/>
      <c r="EK227" s="1"/>
      <c r="EL227" s="1"/>
      <c r="EM227" s="1"/>
      <c r="EN227" s="1"/>
      <c r="EO227" s="1"/>
      <c r="EP227" s="1"/>
      <c r="EQ227" s="1"/>
      <c r="ER227" s="1"/>
      <c r="ES227" s="1"/>
      <c r="ET227" s="1"/>
      <c r="WZB227" s="1"/>
      <c r="WZC227" s="1"/>
      <c r="WZD227" s="1"/>
      <c r="WZE227" s="1"/>
      <c r="WZF227" s="1"/>
      <c r="WZG227" s="1"/>
      <c r="WZH227" s="1"/>
      <c r="WZI227" s="1"/>
      <c r="WZJ227" s="1"/>
      <c r="WZK227" s="1"/>
      <c r="WZL227" s="1"/>
      <c r="WZM227" s="1"/>
      <c r="WZN227" s="1"/>
      <c r="WZO227" s="1"/>
      <c r="WZP227" s="1"/>
      <c r="WZQ227" s="1"/>
      <c r="WZR227" s="1"/>
      <c r="WZS227" s="1"/>
      <c r="WZT227" s="1"/>
      <c r="WZU227" s="1"/>
      <c r="WZV227" s="1"/>
      <c r="WZW227" s="1"/>
      <c r="WZX227" s="1"/>
      <c r="WZY227" s="1"/>
      <c r="WZZ227" s="1"/>
      <c r="XAA227" s="1"/>
      <c r="XAB227" s="1"/>
      <c r="XAC227" s="1"/>
      <c r="XAD227" s="1"/>
      <c r="XAE227" s="1"/>
      <c r="XAF227" s="1"/>
      <c r="XAG227" s="1"/>
      <c r="XAH227" s="1"/>
      <c r="XAI227" s="1"/>
      <c r="XAJ227" s="1"/>
      <c r="XAK227" s="1"/>
      <c r="XAL227" s="1"/>
      <c r="XAM227" s="1"/>
      <c r="XAN227" s="1"/>
      <c r="XAO227" s="1"/>
      <c r="XAP227" s="1"/>
      <c r="XAQ227" s="1"/>
      <c r="XAR227" s="1"/>
      <c r="XAS227" s="1"/>
      <c r="XAT227" s="1"/>
      <c r="XAU227" s="1"/>
      <c r="XAV227" s="1"/>
      <c r="XAW227" s="1"/>
      <c r="XAX227" s="1"/>
      <c r="XAY227" s="1"/>
      <c r="XAZ227" s="1"/>
      <c r="XBA227" s="1"/>
      <c r="XBB227" s="1"/>
      <c r="XBC227" s="1"/>
      <c r="XBD227" s="1"/>
      <c r="XBE227" s="1"/>
      <c r="XBF227" s="1"/>
      <c r="XBG227" s="1"/>
      <c r="XBH227" s="1"/>
      <c r="XBI227" s="1"/>
      <c r="XBJ227" s="1"/>
      <c r="XBK227" s="1"/>
      <c r="XBL227" s="1"/>
      <c r="XBM227" s="1"/>
      <c r="XBN227" s="1"/>
      <c r="XBO227" s="1"/>
      <c r="XBP227" s="1"/>
      <c r="XBQ227" s="1"/>
      <c r="XBR227" s="1"/>
      <c r="XBS227" s="1"/>
      <c r="XBT227" s="1"/>
      <c r="XBU227" s="1"/>
      <c r="XBV227" s="1"/>
      <c r="XBW227" s="1"/>
      <c r="XBX227" s="1"/>
      <c r="XBY227" s="1"/>
      <c r="XBZ227" s="1"/>
      <c r="XCA227" s="1"/>
      <c r="XCB227" s="1"/>
      <c r="XCC227" s="1"/>
      <c r="XCD227" s="1"/>
      <c r="XCE227" s="1"/>
      <c r="XCF227" s="1"/>
      <c r="XCG227" s="1"/>
      <c r="XCH227" s="1"/>
      <c r="XCI227" s="1"/>
      <c r="XCJ227" s="1"/>
      <c r="XCK227" s="1"/>
      <c r="XCL227" s="1"/>
      <c r="XCM227" s="1"/>
      <c r="XCN227" s="1"/>
      <c r="XCO227" s="1"/>
      <c r="XCP227" s="1"/>
      <c r="XCQ227" s="1"/>
      <c r="XCR227" s="1"/>
      <c r="XCS227" s="1"/>
      <c r="XCT227" s="1"/>
      <c r="XCU227" s="1"/>
      <c r="XCV227" s="1"/>
      <c r="XCW227" s="1"/>
      <c r="XCX227" s="1"/>
      <c r="XCY227" s="1"/>
      <c r="XCZ227" s="1"/>
      <c r="XDA227" s="1"/>
      <c r="XDB227" s="1"/>
      <c r="XDC227" s="1"/>
      <c r="XDD227" s="1"/>
      <c r="XDE227" s="1"/>
      <c r="XDF227" s="1"/>
      <c r="XDG227" s="1"/>
      <c r="XDH227" s="1"/>
      <c r="XDI227" s="1"/>
      <c r="XDJ227" s="1"/>
      <c r="XDK227" s="1"/>
      <c r="XDL227" s="1"/>
      <c r="XDM227" s="1"/>
      <c r="XDN227" s="1"/>
      <c r="XDO227" s="1"/>
      <c r="XDP227" s="1"/>
      <c r="XDQ227" s="1"/>
      <c r="XDR227" s="1"/>
      <c r="XDS227" s="1"/>
      <c r="XDT227" s="1"/>
      <c r="XDU227" s="1"/>
      <c r="XDV227" s="1"/>
      <c r="XDW227" s="1"/>
      <c r="XDX227" s="1"/>
      <c r="XDY227" s="1"/>
      <c r="XDZ227" s="1"/>
      <c r="XEA227" s="1"/>
      <c r="XEB227" s="1"/>
      <c r="XEC227" s="1"/>
      <c r="XED227" s="1"/>
      <c r="XEE227" s="1"/>
      <c r="XEF227" s="1"/>
      <c r="XEG227" s="1"/>
      <c r="XEH227" s="1"/>
      <c r="XEI227" s="1"/>
      <c r="XEJ227" s="1"/>
      <c r="XEK227" s="1"/>
      <c r="XEL227" s="1"/>
      <c r="XEM227" s="1"/>
      <c r="XEN227" s="1"/>
      <c r="XEO227" s="1"/>
      <c r="XEP227" s="1"/>
      <c r="XEQ227" s="1"/>
      <c r="XER227" s="1"/>
      <c r="XES227" s="1"/>
      <c r="XET227" s="1"/>
      <c r="XEU227" s="1"/>
      <c r="XEV227" s="1"/>
      <c r="XEW227" s="1"/>
      <c r="XEX227" s="1"/>
      <c r="XEY227" s="1"/>
      <c r="XEZ227" s="1"/>
      <c r="XFA227" s="1"/>
      <c r="XFB227" s="1"/>
      <c r="XFC227" s="1"/>
    </row>
    <row r="228" spans="1:150 16226:16383" s="3" customFormat="1" ht="20.25" customHeight="1" x14ac:dyDescent="0.35">
      <c r="A228" s="84">
        <f>A227+1</f>
        <v>2</v>
      </c>
      <c r="B228" s="85"/>
      <c r="C228" s="49" t="s">
        <v>329</v>
      </c>
      <c r="D228" s="86" t="s">
        <v>353</v>
      </c>
      <c r="E228" s="88"/>
      <c r="F228" s="88"/>
      <c r="G228" s="88"/>
      <c r="H228" s="89"/>
      <c r="I228" s="1"/>
      <c r="J228" s="1"/>
      <c r="K228" s="1"/>
      <c r="L228" s="1"/>
      <c r="M228" s="1"/>
      <c r="N228" s="1"/>
      <c r="O228" s="1"/>
      <c r="P228" s="1"/>
      <c r="Q228" s="1"/>
      <c r="R228" s="1"/>
      <c r="S228" s="1"/>
      <c r="T228" s="22" t="e">
        <f t="shared" ca="1" si="57"/>
        <v>#REF!</v>
      </c>
      <c r="U228" s="22" t="e">
        <f ca="1">U227+1</f>
        <v>#REF!</v>
      </c>
      <c r="V228" s="22">
        <f ca="1">V227+1</f>
        <v>602</v>
      </c>
      <c r="W228" s="1"/>
      <c r="X228" s="1"/>
      <c r="Y228" s="1"/>
      <c r="Z228" s="1"/>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c r="BD228" s="1"/>
      <c r="BE228" s="1"/>
      <c r="BF228" s="1"/>
      <c r="BG228" s="1"/>
      <c r="BH228" s="1"/>
      <c r="BI228" s="1"/>
      <c r="BJ228" s="1"/>
      <c r="BK228" s="1"/>
      <c r="BL228" s="1"/>
      <c r="BM228" s="1"/>
      <c r="BN228" s="1"/>
      <c r="BO228" s="1"/>
      <c r="BP228" s="1"/>
      <c r="BQ228" s="1"/>
      <c r="BR228" s="1"/>
      <c r="BS228" s="1"/>
      <c r="BT228" s="1"/>
      <c r="BU228" s="1"/>
      <c r="BV228" s="1"/>
      <c r="BW228" s="1"/>
      <c r="BX228" s="1"/>
      <c r="BY228" s="1"/>
      <c r="BZ228" s="1"/>
      <c r="CA228" s="1"/>
      <c r="CB228" s="1"/>
      <c r="CC228" s="1"/>
      <c r="CD228" s="1"/>
      <c r="CE228" s="1"/>
      <c r="CF228" s="1"/>
      <c r="CG228" s="1"/>
      <c r="CH228" s="1"/>
      <c r="CI228" s="1"/>
      <c r="CJ228" s="1"/>
      <c r="CK228" s="1"/>
      <c r="CL228" s="1"/>
      <c r="CM228" s="1"/>
      <c r="CN228" s="1"/>
      <c r="CO228" s="1"/>
      <c r="CP228" s="1"/>
      <c r="CQ228" s="1"/>
      <c r="CR228" s="1"/>
      <c r="CS228" s="1"/>
      <c r="CT228" s="1"/>
      <c r="CU228" s="1"/>
      <c r="CV228" s="1"/>
      <c r="CW228" s="1"/>
      <c r="CX228" s="1"/>
      <c r="CY228" s="1"/>
      <c r="CZ228" s="1"/>
      <c r="DA228" s="1"/>
      <c r="DB228" s="1"/>
      <c r="DC228" s="1"/>
      <c r="DD228" s="1"/>
      <c r="DE228" s="1"/>
      <c r="DF228" s="1"/>
      <c r="DG228" s="1"/>
      <c r="DH228" s="1"/>
      <c r="DI228" s="1"/>
      <c r="DJ228" s="1"/>
      <c r="DK228" s="1"/>
      <c r="DL228" s="1"/>
      <c r="DM228" s="1"/>
      <c r="DN228" s="1"/>
      <c r="DO228" s="1"/>
      <c r="DP228" s="1"/>
      <c r="DQ228" s="1"/>
      <c r="DR228" s="1"/>
      <c r="DS228" s="1"/>
      <c r="DT228" s="1"/>
      <c r="DU228" s="1"/>
      <c r="DV228" s="1"/>
      <c r="DW228" s="1"/>
      <c r="DX228" s="1"/>
      <c r="DY228" s="1"/>
      <c r="DZ228" s="1"/>
      <c r="EA228" s="1"/>
      <c r="EB228" s="1"/>
      <c r="EC228" s="1"/>
      <c r="ED228" s="1"/>
      <c r="EE228" s="1"/>
      <c r="EF228" s="1"/>
      <c r="EG228" s="1"/>
      <c r="EH228" s="1"/>
      <c r="EI228" s="1"/>
      <c r="EJ228" s="1"/>
      <c r="EK228" s="1"/>
      <c r="EL228" s="1"/>
      <c r="EM228" s="1"/>
      <c r="EN228" s="1"/>
      <c r="EO228" s="1"/>
      <c r="EP228" s="1"/>
      <c r="EQ228" s="1"/>
      <c r="ER228" s="1"/>
      <c r="ES228" s="1"/>
      <c r="ET228" s="1"/>
      <c r="WZB228" s="1"/>
      <c r="WZC228" s="1"/>
      <c r="WZD228" s="1"/>
      <c r="WZE228" s="1"/>
      <c r="WZF228" s="1"/>
      <c r="WZG228" s="1"/>
      <c r="WZH228" s="1"/>
      <c r="WZI228" s="1"/>
      <c r="WZJ228" s="1"/>
      <c r="WZK228" s="1"/>
      <c r="WZL228" s="1"/>
      <c r="WZM228" s="1"/>
      <c r="WZN228" s="1"/>
      <c r="WZO228" s="1"/>
      <c r="WZP228" s="1"/>
      <c r="WZQ228" s="1"/>
      <c r="WZR228" s="1"/>
      <c r="WZS228" s="1"/>
      <c r="WZT228" s="1"/>
      <c r="WZU228" s="1"/>
      <c r="WZV228" s="1"/>
      <c r="WZW228" s="1"/>
      <c r="WZX228" s="1"/>
      <c r="WZY228" s="1"/>
      <c r="WZZ228" s="1"/>
      <c r="XAA228" s="1"/>
      <c r="XAB228" s="1"/>
      <c r="XAC228" s="1"/>
      <c r="XAD228" s="1"/>
      <c r="XAE228" s="1"/>
      <c r="XAF228" s="1"/>
      <c r="XAG228" s="1"/>
      <c r="XAH228" s="1"/>
      <c r="XAI228" s="1"/>
      <c r="XAJ228" s="1"/>
      <c r="XAK228" s="1"/>
      <c r="XAL228" s="1"/>
      <c r="XAM228" s="1"/>
      <c r="XAN228" s="1"/>
      <c r="XAO228" s="1"/>
      <c r="XAP228" s="1"/>
      <c r="XAQ228" s="1"/>
      <c r="XAR228" s="1"/>
      <c r="XAS228" s="1"/>
      <c r="XAT228" s="1"/>
      <c r="XAU228" s="1"/>
      <c r="XAV228" s="1"/>
      <c r="XAW228" s="1"/>
      <c r="XAX228" s="1"/>
      <c r="XAY228" s="1"/>
      <c r="XAZ228" s="1"/>
      <c r="XBA228" s="1"/>
      <c r="XBB228" s="1"/>
      <c r="XBC228" s="1"/>
      <c r="XBD228" s="1"/>
      <c r="XBE228" s="1"/>
      <c r="XBF228" s="1"/>
      <c r="XBG228" s="1"/>
      <c r="XBH228" s="1"/>
      <c r="XBI228" s="1"/>
      <c r="XBJ228" s="1"/>
      <c r="XBK228" s="1"/>
      <c r="XBL228" s="1"/>
      <c r="XBM228" s="1"/>
      <c r="XBN228" s="1"/>
      <c r="XBO228" s="1"/>
      <c r="XBP228" s="1"/>
      <c r="XBQ228" s="1"/>
      <c r="XBR228" s="1"/>
      <c r="XBS228" s="1"/>
      <c r="XBT228" s="1"/>
      <c r="XBU228" s="1"/>
      <c r="XBV228" s="1"/>
      <c r="XBW228" s="1"/>
      <c r="XBX228" s="1"/>
      <c r="XBY228" s="1"/>
      <c r="XBZ228" s="1"/>
      <c r="XCA228" s="1"/>
      <c r="XCB228" s="1"/>
      <c r="XCC228" s="1"/>
      <c r="XCD228" s="1"/>
      <c r="XCE228" s="1"/>
      <c r="XCF228" s="1"/>
      <c r="XCG228" s="1"/>
      <c r="XCH228" s="1"/>
      <c r="XCI228" s="1"/>
      <c r="XCJ228" s="1"/>
      <c r="XCK228" s="1"/>
      <c r="XCL228" s="1"/>
      <c r="XCM228" s="1"/>
      <c r="XCN228" s="1"/>
      <c r="XCO228" s="1"/>
      <c r="XCP228" s="1"/>
      <c r="XCQ228" s="1"/>
      <c r="XCR228" s="1"/>
      <c r="XCS228" s="1"/>
      <c r="XCT228" s="1"/>
      <c r="XCU228" s="1"/>
      <c r="XCV228" s="1"/>
      <c r="XCW228" s="1"/>
      <c r="XCX228" s="1"/>
      <c r="XCY228" s="1"/>
      <c r="XCZ228" s="1"/>
      <c r="XDA228" s="1"/>
      <c r="XDB228" s="1"/>
      <c r="XDC228" s="1"/>
      <c r="XDD228" s="1"/>
      <c r="XDE228" s="1"/>
      <c r="XDF228" s="1"/>
      <c r="XDG228" s="1"/>
      <c r="XDH228" s="1"/>
      <c r="XDI228" s="1"/>
      <c r="XDJ228" s="1"/>
      <c r="XDK228" s="1"/>
      <c r="XDL228" s="1"/>
      <c r="XDM228" s="1"/>
      <c r="XDN228" s="1"/>
      <c r="XDO228" s="1"/>
      <c r="XDP228" s="1"/>
      <c r="XDQ228" s="1"/>
      <c r="XDR228" s="1"/>
      <c r="XDS228" s="1"/>
      <c r="XDT228" s="1"/>
      <c r="XDU228" s="1"/>
      <c r="XDV228" s="1"/>
      <c r="XDW228" s="1"/>
      <c r="XDX228" s="1"/>
      <c r="XDY228" s="1"/>
      <c r="XDZ228" s="1"/>
      <c r="XEA228" s="1"/>
      <c r="XEB228" s="1"/>
      <c r="XEC228" s="1"/>
      <c r="XED228" s="1"/>
      <c r="XEE228" s="1"/>
      <c r="XEF228" s="1"/>
      <c r="XEG228" s="1"/>
      <c r="XEH228" s="1"/>
      <c r="XEI228" s="1"/>
      <c r="XEJ228" s="1"/>
      <c r="XEK228" s="1"/>
      <c r="XEL228" s="1"/>
      <c r="XEM228" s="1"/>
      <c r="XEN228" s="1"/>
      <c r="XEO228" s="1"/>
      <c r="XEP228" s="1"/>
      <c r="XEQ228" s="1"/>
      <c r="XER228" s="1"/>
      <c r="XES228" s="1"/>
      <c r="XET228" s="1"/>
      <c r="XEU228" s="1"/>
      <c r="XEV228" s="1"/>
      <c r="XEW228" s="1"/>
      <c r="XEX228" s="1"/>
      <c r="XEY228" s="1"/>
      <c r="XEZ228" s="1"/>
      <c r="XFA228" s="1"/>
      <c r="XFB228" s="1"/>
      <c r="XFC228" s="1"/>
    </row>
    <row r="229" spans="1:150 16226:16383" s="3" customFormat="1" ht="20.25" customHeight="1" x14ac:dyDescent="0.35">
      <c r="A229" s="84">
        <f t="shared" ref="A229:A234" si="58">A228+1</f>
        <v>3</v>
      </c>
      <c r="B229" s="85"/>
      <c r="C229" s="49" t="s">
        <v>329</v>
      </c>
      <c r="D229" s="49" t="s">
        <v>350</v>
      </c>
      <c r="E229" s="70">
        <f>98.26*(10.764)</f>
        <v>1057.67064</v>
      </c>
      <c r="F229" s="70">
        <f>(1.52*2.4+3.05*1.22)*(10.764)</f>
        <v>79.319915999999992</v>
      </c>
      <c r="G229" s="6">
        <v>0</v>
      </c>
      <c r="H229" s="6">
        <f t="shared" ref="H229:H232" si="59">E229+F229+(IF(G229&lt;101,G229,IF(G229&lt;201,G229/2,IF(G229&lt;=301,G229/3,G229/4))))</f>
        <v>1136.990556</v>
      </c>
      <c r="I229" s="1" t="s">
        <v>375</v>
      </c>
      <c r="J229" s="1"/>
      <c r="K229" s="1"/>
      <c r="L229" s="1"/>
      <c r="M229" s="1"/>
      <c r="N229" s="1"/>
      <c r="O229" s="1"/>
      <c r="P229" s="1"/>
      <c r="Q229" s="1"/>
      <c r="R229" s="1"/>
      <c r="S229" s="1"/>
      <c r="T229" s="22" t="e">
        <f t="shared" ca="1" si="57"/>
        <v>#REF!</v>
      </c>
      <c r="U229" s="22" t="e">
        <f t="shared" ref="U229:V229" ca="1" si="60">U228+1</f>
        <v>#REF!</v>
      </c>
      <c r="V229" s="22">
        <f t="shared" ca="1" si="60"/>
        <v>603</v>
      </c>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c r="BD229" s="1"/>
      <c r="BE229" s="1"/>
      <c r="BF229" s="1"/>
      <c r="BG229" s="1"/>
      <c r="BH229" s="1"/>
      <c r="BI229" s="1"/>
      <c r="BJ229" s="1"/>
      <c r="BK229" s="1"/>
      <c r="BL229" s="1"/>
      <c r="BM229" s="1"/>
      <c r="BN229" s="1"/>
      <c r="BO229" s="1"/>
      <c r="BP229" s="1"/>
      <c r="BQ229" s="1"/>
      <c r="BR229" s="1"/>
      <c r="BS229" s="1"/>
      <c r="BT229" s="1"/>
      <c r="BU229" s="1"/>
      <c r="BV229" s="1"/>
      <c r="BW229" s="1"/>
      <c r="BX229" s="1"/>
      <c r="BY229" s="1"/>
      <c r="BZ229" s="1"/>
      <c r="CA229" s="1"/>
      <c r="CB229" s="1"/>
      <c r="CC229" s="1"/>
      <c r="CD229" s="1"/>
      <c r="CE229" s="1"/>
      <c r="CF229" s="1"/>
      <c r="CG229" s="1"/>
      <c r="CH229" s="1"/>
      <c r="CI229" s="1"/>
      <c r="CJ229" s="1"/>
      <c r="CK229" s="1"/>
      <c r="CL229" s="1"/>
      <c r="CM229" s="1"/>
      <c r="CN229" s="1"/>
      <c r="CO229" s="1"/>
      <c r="CP229" s="1"/>
      <c r="CQ229" s="1"/>
      <c r="CR229" s="1"/>
      <c r="CS229" s="1"/>
      <c r="CT229" s="1"/>
      <c r="CU229" s="1"/>
      <c r="CV229" s="1"/>
      <c r="CW229" s="1"/>
      <c r="CX229" s="1"/>
      <c r="CY229" s="1"/>
      <c r="CZ229" s="1"/>
      <c r="DA229" s="1"/>
      <c r="DB229" s="1"/>
      <c r="DC229" s="1"/>
      <c r="DD229" s="1"/>
      <c r="DE229" s="1"/>
      <c r="DF229" s="1"/>
      <c r="DG229" s="1"/>
      <c r="DH229" s="1"/>
      <c r="DI229" s="1"/>
      <c r="DJ229" s="1"/>
      <c r="DK229" s="1"/>
      <c r="DL229" s="1"/>
      <c r="DM229" s="1"/>
      <c r="DN229" s="1"/>
      <c r="DO229" s="1"/>
      <c r="DP229" s="1"/>
      <c r="DQ229" s="1"/>
      <c r="DR229" s="1"/>
      <c r="DS229" s="1"/>
      <c r="DT229" s="1"/>
      <c r="DU229" s="1"/>
      <c r="DV229" s="1"/>
      <c r="DW229" s="1"/>
      <c r="DX229" s="1"/>
      <c r="DY229" s="1"/>
      <c r="DZ229" s="1"/>
      <c r="EA229" s="1"/>
      <c r="EB229" s="1"/>
      <c r="EC229" s="1"/>
      <c r="ED229" s="1"/>
      <c r="EE229" s="1"/>
      <c r="EF229" s="1"/>
      <c r="EG229" s="1"/>
      <c r="EH229" s="1"/>
      <c r="EI229" s="1"/>
      <c r="EJ229" s="1"/>
      <c r="EK229" s="1"/>
      <c r="EL229" s="1"/>
      <c r="EM229" s="1"/>
      <c r="EN229" s="1"/>
      <c r="EO229" s="1"/>
      <c r="EP229" s="1"/>
      <c r="EQ229" s="1"/>
      <c r="ER229" s="1"/>
      <c r="ES229" s="1"/>
      <c r="ET229" s="1"/>
      <c r="WZB229" s="1"/>
      <c r="WZC229" s="1"/>
      <c r="WZD229" s="1"/>
      <c r="WZE229" s="1"/>
      <c r="WZF229" s="1"/>
      <c r="WZG229" s="1"/>
      <c r="WZH229" s="1"/>
      <c r="WZI229" s="1"/>
      <c r="WZJ229" s="1"/>
      <c r="WZK229" s="1"/>
      <c r="WZL229" s="1"/>
      <c r="WZM229" s="1"/>
      <c r="WZN229" s="1"/>
      <c r="WZO229" s="1"/>
      <c r="WZP229" s="1"/>
      <c r="WZQ229" s="1"/>
      <c r="WZR229" s="1"/>
      <c r="WZS229" s="1"/>
      <c r="WZT229" s="1"/>
      <c r="WZU229" s="1"/>
      <c r="WZV229" s="1"/>
      <c r="WZW229" s="1"/>
      <c r="WZX229" s="1"/>
      <c r="WZY229" s="1"/>
      <c r="WZZ229" s="1"/>
      <c r="XAA229" s="1"/>
      <c r="XAB229" s="1"/>
      <c r="XAC229" s="1"/>
      <c r="XAD229" s="1"/>
      <c r="XAE229" s="1"/>
      <c r="XAF229" s="1"/>
      <c r="XAG229" s="1"/>
      <c r="XAH229" s="1"/>
      <c r="XAI229" s="1"/>
      <c r="XAJ229" s="1"/>
      <c r="XAK229" s="1"/>
      <c r="XAL229" s="1"/>
      <c r="XAM229" s="1"/>
      <c r="XAN229" s="1"/>
      <c r="XAO229" s="1"/>
      <c r="XAP229" s="1"/>
      <c r="XAQ229" s="1"/>
      <c r="XAR229" s="1"/>
      <c r="XAS229" s="1"/>
      <c r="XAT229" s="1"/>
      <c r="XAU229" s="1"/>
      <c r="XAV229" s="1"/>
      <c r="XAW229" s="1"/>
      <c r="XAX229" s="1"/>
      <c r="XAY229" s="1"/>
      <c r="XAZ229" s="1"/>
      <c r="XBA229" s="1"/>
      <c r="XBB229" s="1"/>
      <c r="XBC229" s="1"/>
      <c r="XBD229" s="1"/>
      <c r="XBE229" s="1"/>
      <c r="XBF229" s="1"/>
      <c r="XBG229" s="1"/>
      <c r="XBH229" s="1"/>
      <c r="XBI229" s="1"/>
      <c r="XBJ229" s="1"/>
      <c r="XBK229" s="1"/>
      <c r="XBL229" s="1"/>
      <c r="XBM229" s="1"/>
      <c r="XBN229" s="1"/>
      <c r="XBO229" s="1"/>
      <c r="XBP229" s="1"/>
      <c r="XBQ229" s="1"/>
      <c r="XBR229" s="1"/>
      <c r="XBS229" s="1"/>
      <c r="XBT229" s="1"/>
      <c r="XBU229" s="1"/>
      <c r="XBV229" s="1"/>
      <c r="XBW229" s="1"/>
      <c r="XBX229" s="1"/>
      <c r="XBY229" s="1"/>
      <c r="XBZ229" s="1"/>
      <c r="XCA229" s="1"/>
      <c r="XCB229" s="1"/>
      <c r="XCC229" s="1"/>
      <c r="XCD229" s="1"/>
      <c r="XCE229" s="1"/>
      <c r="XCF229" s="1"/>
      <c r="XCG229" s="1"/>
      <c r="XCH229" s="1"/>
      <c r="XCI229" s="1"/>
      <c r="XCJ229" s="1"/>
      <c r="XCK229" s="1"/>
      <c r="XCL229" s="1"/>
      <c r="XCM229" s="1"/>
      <c r="XCN229" s="1"/>
      <c r="XCO229" s="1"/>
      <c r="XCP229" s="1"/>
      <c r="XCQ229" s="1"/>
      <c r="XCR229" s="1"/>
      <c r="XCS229" s="1"/>
      <c r="XCT229" s="1"/>
      <c r="XCU229" s="1"/>
      <c r="XCV229" s="1"/>
      <c r="XCW229" s="1"/>
      <c r="XCX229" s="1"/>
      <c r="XCY229" s="1"/>
      <c r="XCZ229" s="1"/>
      <c r="XDA229" s="1"/>
      <c r="XDB229" s="1"/>
      <c r="XDC229" s="1"/>
      <c r="XDD229" s="1"/>
      <c r="XDE229" s="1"/>
      <c r="XDF229" s="1"/>
      <c r="XDG229" s="1"/>
      <c r="XDH229" s="1"/>
      <c r="XDI229" s="1"/>
      <c r="XDJ229" s="1"/>
      <c r="XDK229" s="1"/>
      <c r="XDL229" s="1"/>
      <c r="XDM229" s="1"/>
      <c r="XDN229" s="1"/>
      <c r="XDO229" s="1"/>
      <c r="XDP229" s="1"/>
      <c r="XDQ229" s="1"/>
      <c r="XDR229" s="1"/>
      <c r="XDS229" s="1"/>
      <c r="XDT229" s="1"/>
      <c r="XDU229" s="1"/>
      <c r="XDV229" s="1"/>
      <c r="XDW229" s="1"/>
      <c r="XDX229" s="1"/>
      <c r="XDY229" s="1"/>
      <c r="XDZ229" s="1"/>
      <c r="XEA229" s="1"/>
      <c r="XEB229" s="1"/>
      <c r="XEC229" s="1"/>
      <c r="XED229" s="1"/>
      <c r="XEE229" s="1"/>
      <c r="XEF229" s="1"/>
      <c r="XEG229" s="1"/>
      <c r="XEH229" s="1"/>
      <c r="XEI229" s="1"/>
      <c r="XEJ229" s="1"/>
      <c r="XEK229" s="1"/>
      <c r="XEL229" s="1"/>
      <c r="XEM229" s="1"/>
      <c r="XEN229" s="1"/>
      <c r="XEO229" s="1"/>
      <c r="XEP229" s="1"/>
      <c r="XEQ229" s="1"/>
      <c r="XER229" s="1"/>
      <c r="XES229" s="1"/>
      <c r="XET229" s="1"/>
      <c r="XEU229" s="1"/>
      <c r="XEV229" s="1"/>
      <c r="XEW229" s="1"/>
      <c r="XEX229" s="1"/>
      <c r="XEY229" s="1"/>
      <c r="XEZ229" s="1"/>
      <c r="XFA229" s="1"/>
      <c r="XFB229" s="1"/>
      <c r="XFC229" s="1"/>
    </row>
    <row r="230" spans="1:150 16226:16383" s="3" customFormat="1" ht="20.25" customHeight="1" x14ac:dyDescent="0.35">
      <c r="A230" s="84">
        <f t="shared" si="58"/>
        <v>4</v>
      </c>
      <c r="B230" s="85"/>
      <c r="C230" s="49" t="s">
        <v>329</v>
      </c>
      <c r="D230" s="49" t="s">
        <v>335</v>
      </c>
      <c r="E230" s="70">
        <f>(73.18)*(10.764)</f>
        <v>787.70952</v>
      </c>
      <c r="F230" s="70">
        <f>(1.22*(2.92+2.45))*(10.764)</f>
        <v>70.519269600000001</v>
      </c>
      <c r="G230" s="6">
        <v>0</v>
      </c>
      <c r="H230" s="6">
        <f t="shared" si="59"/>
        <v>858.22878960000003</v>
      </c>
      <c r="I230" s="1" t="s">
        <v>375</v>
      </c>
      <c r="J230" s="1"/>
      <c r="K230" s="1"/>
      <c r="L230" s="1"/>
      <c r="M230" s="1"/>
      <c r="N230" s="1"/>
      <c r="O230" s="1"/>
      <c r="P230" s="1"/>
      <c r="Q230" s="1"/>
      <c r="R230" s="1"/>
      <c r="S230" s="1"/>
      <c r="T230" s="22" t="e">
        <f t="shared" ca="1" si="57"/>
        <v>#REF!</v>
      </c>
      <c r="U230" s="22" t="e">
        <f t="shared" ref="U230:V230" ca="1" si="61">U229+1</f>
        <v>#REF!</v>
      </c>
      <c r="V230" s="22">
        <f t="shared" ca="1" si="61"/>
        <v>604</v>
      </c>
      <c r="W230" s="1"/>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c r="BD230" s="1"/>
      <c r="BE230" s="1"/>
      <c r="BF230" s="1"/>
      <c r="BG230" s="1"/>
      <c r="BH230" s="1"/>
      <c r="BI230" s="1"/>
      <c r="BJ230" s="1"/>
      <c r="BK230" s="1"/>
      <c r="BL230" s="1"/>
      <c r="BM230" s="1"/>
      <c r="BN230" s="1"/>
      <c r="BO230" s="1"/>
      <c r="BP230" s="1"/>
      <c r="BQ230" s="1"/>
      <c r="BR230" s="1"/>
      <c r="BS230" s="1"/>
      <c r="BT230" s="1"/>
      <c r="BU230" s="1"/>
      <c r="BV230" s="1"/>
      <c r="BW230" s="1"/>
      <c r="BX230" s="1"/>
      <c r="BY230" s="1"/>
      <c r="BZ230" s="1"/>
      <c r="CA230" s="1"/>
      <c r="CB230" s="1"/>
      <c r="CC230" s="1"/>
      <c r="CD230" s="1"/>
      <c r="CE230" s="1"/>
      <c r="CF230" s="1"/>
      <c r="CG230" s="1"/>
      <c r="CH230" s="1"/>
      <c r="CI230" s="1"/>
      <c r="CJ230" s="1"/>
      <c r="CK230" s="1"/>
      <c r="CL230" s="1"/>
      <c r="CM230" s="1"/>
      <c r="CN230" s="1"/>
      <c r="CO230" s="1"/>
      <c r="CP230" s="1"/>
      <c r="CQ230" s="1"/>
      <c r="CR230" s="1"/>
      <c r="CS230" s="1"/>
      <c r="CT230" s="1"/>
      <c r="CU230" s="1"/>
      <c r="CV230" s="1"/>
      <c r="CW230" s="1"/>
      <c r="CX230" s="1"/>
      <c r="CY230" s="1"/>
      <c r="CZ230" s="1"/>
      <c r="DA230" s="1"/>
      <c r="DB230" s="1"/>
      <c r="DC230" s="1"/>
      <c r="DD230" s="1"/>
      <c r="DE230" s="1"/>
      <c r="DF230" s="1"/>
      <c r="DG230" s="1"/>
      <c r="DH230" s="1"/>
      <c r="DI230" s="1"/>
      <c r="DJ230" s="1"/>
      <c r="DK230" s="1"/>
      <c r="DL230" s="1"/>
      <c r="DM230" s="1"/>
      <c r="DN230" s="1"/>
      <c r="DO230" s="1"/>
      <c r="DP230" s="1"/>
      <c r="DQ230" s="1"/>
      <c r="DR230" s="1"/>
      <c r="DS230" s="1"/>
      <c r="DT230" s="1"/>
      <c r="DU230" s="1"/>
      <c r="DV230" s="1"/>
      <c r="DW230" s="1"/>
      <c r="DX230" s="1"/>
      <c r="DY230" s="1"/>
      <c r="DZ230" s="1"/>
      <c r="EA230" s="1"/>
      <c r="EB230" s="1"/>
      <c r="EC230" s="1"/>
      <c r="ED230" s="1"/>
      <c r="EE230" s="1"/>
      <c r="EF230" s="1"/>
      <c r="EG230" s="1"/>
      <c r="EH230" s="1"/>
      <c r="EI230" s="1"/>
      <c r="EJ230" s="1"/>
      <c r="EK230" s="1"/>
      <c r="EL230" s="1"/>
      <c r="EM230" s="1"/>
      <c r="EN230" s="1"/>
      <c r="EO230" s="1"/>
      <c r="EP230" s="1"/>
      <c r="EQ230" s="1"/>
      <c r="ER230" s="1"/>
      <c r="ES230" s="1"/>
      <c r="ET230" s="1"/>
      <c r="WZB230" s="1"/>
      <c r="WZC230" s="1"/>
      <c r="WZD230" s="1"/>
      <c r="WZE230" s="1"/>
      <c r="WZF230" s="1"/>
      <c r="WZG230" s="1"/>
      <c r="WZH230" s="1"/>
      <c r="WZI230" s="1"/>
      <c r="WZJ230" s="1"/>
      <c r="WZK230" s="1"/>
      <c r="WZL230" s="1"/>
      <c r="WZM230" s="1"/>
      <c r="WZN230" s="1"/>
      <c r="WZO230" s="1"/>
      <c r="WZP230" s="1"/>
      <c r="WZQ230" s="1"/>
      <c r="WZR230" s="1"/>
      <c r="WZS230" s="1"/>
      <c r="WZT230" s="1"/>
      <c r="WZU230" s="1"/>
      <c r="WZV230" s="1"/>
      <c r="WZW230" s="1"/>
      <c r="WZX230" s="1"/>
      <c r="WZY230" s="1"/>
      <c r="WZZ230" s="1"/>
      <c r="XAA230" s="1"/>
      <c r="XAB230" s="1"/>
      <c r="XAC230" s="1"/>
      <c r="XAD230" s="1"/>
      <c r="XAE230" s="1"/>
      <c r="XAF230" s="1"/>
      <c r="XAG230" s="1"/>
      <c r="XAH230" s="1"/>
      <c r="XAI230" s="1"/>
      <c r="XAJ230" s="1"/>
      <c r="XAK230" s="1"/>
      <c r="XAL230" s="1"/>
      <c r="XAM230" s="1"/>
      <c r="XAN230" s="1"/>
      <c r="XAO230" s="1"/>
      <c r="XAP230" s="1"/>
      <c r="XAQ230" s="1"/>
      <c r="XAR230" s="1"/>
      <c r="XAS230" s="1"/>
      <c r="XAT230" s="1"/>
      <c r="XAU230" s="1"/>
      <c r="XAV230" s="1"/>
      <c r="XAW230" s="1"/>
      <c r="XAX230" s="1"/>
      <c r="XAY230" s="1"/>
      <c r="XAZ230" s="1"/>
      <c r="XBA230" s="1"/>
      <c r="XBB230" s="1"/>
      <c r="XBC230" s="1"/>
      <c r="XBD230" s="1"/>
      <c r="XBE230" s="1"/>
      <c r="XBF230" s="1"/>
      <c r="XBG230" s="1"/>
      <c r="XBH230" s="1"/>
      <c r="XBI230" s="1"/>
      <c r="XBJ230" s="1"/>
      <c r="XBK230" s="1"/>
      <c r="XBL230" s="1"/>
      <c r="XBM230" s="1"/>
      <c r="XBN230" s="1"/>
      <c r="XBO230" s="1"/>
      <c r="XBP230" s="1"/>
      <c r="XBQ230" s="1"/>
      <c r="XBR230" s="1"/>
      <c r="XBS230" s="1"/>
      <c r="XBT230" s="1"/>
      <c r="XBU230" s="1"/>
      <c r="XBV230" s="1"/>
      <c r="XBW230" s="1"/>
      <c r="XBX230" s="1"/>
      <c r="XBY230" s="1"/>
      <c r="XBZ230" s="1"/>
      <c r="XCA230" s="1"/>
      <c r="XCB230" s="1"/>
      <c r="XCC230" s="1"/>
      <c r="XCD230" s="1"/>
      <c r="XCE230" s="1"/>
      <c r="XCF230" s="1"/>
      <c r="XCG230" s="1"/>
      <c r="XCH230" s="1"/>
      <c r="XCI230" s="1"/>
      <c r="XCJ230" s="1"/>
      <c r="XCK230" s="1"/>
      <c r="XCL230" s="1"/>
      <c r="XCM230" s="1"/>
      <c r="XCN230" s="1"/>
      <c r="XCO230" s="1"/>
      <c r="XCP230" s="1"/>
      <c r="XCQ230" s="1"/>
      <c r="XCR230" s="1"/>
      <c r="XCS230" s="1"/>
      <c r="XCT230" s="1"/>
      <c r="XCU230" s="1"/>
      <c r="XCV230" s="1"/>
      <c r="XCW230" s="1"/>
      <c r="XCX230" s="1"/>
      <c r="XCY230" s="1"/>
      <c r="XCZ230" s="1"/>
      <c r="XDA230" s="1"/>
      <c r="XDB230" s="1"/>
      <c r="XDC230" s="1"/>
      <c r="XDD230" s="1"/>
      <c r="XDE230" s="1"/>
      <c r="XDF230" s="1"/>
      <c r="XDG230" s="1"/>
      <c r="XDH230" s="1"/>
      <c r="XDI230" s="1"/>
      <c r="XDJ230" s="1"/>
      <c r="XDK230" s="1"/>
      <c r="XDL230" s="1"/>
      <c r="XDM230" s="1"/>
      <c r="XDN230" s="1"/>
      <c r="XDO230" s="1"/>
      <c r="XDP230" s="1"/>
      <c r="XDQ230" s="1"/>
      <c r="XDR230" s="1"/>
      <c r="XDS230" s="1"/>
      <c r="XDT230" s="1"/>
      <c r="XDU230" s="1"/>
      <c r="XDV230" s="1"/>
      <c r="XDW230" s="1"/>
      <c r="XDX230" s="1"/>
      <c r="XDY230" s="1"/>
      <c r="XDZ230" s="1"/>
      <c r="XEA230" s="1"/>
      <c r="XEB230" s="1"/>
      <c r="XEC230" s="1"/>
      <c r="XED230" s="1"/>
      <c r="XEE230" s="1"/>
      <c r="XEF230" s="1"/>
      <c r="XEG230" s="1"/>
      <c r="XEH230" s="1"/>
      <c r="XEI230" s="1"/>
      <c r="XEJ230" s="1"/>
      <c r="XEK230" s="1"/>
      <c r="XEL230" s="1"/>
      <c r="XEM230" s="1"/>
      <c r="XEN230" s="1"/>
      <c r="XEO230" s="1"/>
      <c r="XEP230" s="1"/>
      <c r="XEQ230" s="1"/>
      <c r="XER230" s="1"/>
      <c r="XES230" s="1"/>
      <c r="XET230" s="1"/>
      <c r="XEU230" s="1"/>
      <c r="XEV230" s="1"/>
      <c r="XEW230" s="1"/>
      <c r="XEX230" s="1"/>
      <c r="XEY230" s="1"/>
      <c r="XEZ230" s="1"/>
      <c r="XFA230" s="1"/>
      <c r="XFB230" s="1"/>
      <c r="XFC230" s="1"/>
    </row>
    <row r="231" spans="1:150 16226:16383" s="3" customFormat="1" ht="20.25" customHeight="1" x14ac:dyDescent="0.35">
      <c r="A231" s="84">
        <f t="shared" si="58"/>
        <v>5</v>
      </c>
      <c r="B231" s="85"/>
      <c r="C231" s="49" t="s">
        <v>329</v>
      </c>
      <c r="D231" s="49" t="s">
        <v>350</v>
      </c>
      <c r="E231" s="70">
        <f>98.26*(10.764)</f>
        <v>1057.67064</v>
      </c>
      <c r="F231" s="70">
        <f>(2.4*1.52+1.22*3.05)*(10.764)</f>
        <v>79.319915999999992</v>
      </c>
      <c r="G231" s="6">
        <v>0</v>
      </c>
      <c r="H231" s="6">
        <f t="shared" si="59"/>
        <v>1136.990556</v>
      </c>
      <c r="I231" s="1" t="s">
        <v>375</v>
      </c>
      <c r="J231" s="1"/>
      <c r="K231" s="1"/>
      <c r="L231" s="1"/>
      <c r="M231" s="1"/>
      <c r="N231" s="1"/>
      <c r="O231" s="1"/>
      <c r="P231" s="1"/>
      <c r="Q231" s="1"/>
      <c r="R231" s="1"/>
      <c r="S231" s="1"/>
      <c r="T231" s="22" t="e">
        <f t="shared" ca="1" si="57"/>
        <v>#REF!</v>
      </c>
      <c r="U231" s="22" t="e">
        <f t="shared" ref="U231:V231" ca="1" si="62">U230+1</f>
        <v>#REF!</v>
      </c>
      <c r="V231" s="22">
        <f t="shared" ca="1" si="62"/>
        <v>605</v>
      </c>
      <c r="W231" s="1"/>
      <c r="X231" s="1"/>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c r="BD231" s="1"/>
      <c r="BE231" s="1"/>
      <c r="BF231" s="1"/>
      <c r="BG231" s="1"/>
      <c r="BH231" s="1"/>
      <c r="BI231" s="1"/>
      <c r="BJ231" s="1"/>
      <c r="BK231" s="1"/>
      <c r="BL231" s="1"/>
      <c r="BM231" s="1"/>
      <c r="BN231" s="1"/>
      <c r="BO231" s="1"/>
      <c r="BP231" s="1"/>
      <c r="BQ231" s="1"/>
      <c r="BR231" s="1"/>
      <c r="BS231" s="1"/>
      <c r="BT231" s="1"/>
      <c r="BU231" s="1"/>
      <c r="BV231" s="1"/>
      <c r="BW231" s="1"/>
      <c r="BX231" s="1"/>
      <c r="BY231" s="1"/>
      <c r="BZ231" s="1"/>
      <c r="CA231" s="1"/>
      <c r="CB231" s="1"/>
      <c r="CC231" s="1"/>
      <c r="CD231" s="1"/>
      <c r="CE231" s="1"/>
      <c r="CF231" s="1"/>
      <c r="CG231" s="1"/>
      <c r="CH231" s="1"/>
      <c r="CI231" s="1"/>
      <c r="CJ231" s="1"/>
      <c r="CK231" s="1"/>
      <c r="CL231" s="1"/>
      <c r="CM231" s="1"/>
      <c r="CN231" s="1"/>
      <c r="CO231" s="1"/>
      <c r="CP231" s="1"/>
      <c r="CQ231" s="1"/>
      <c r="CR231" s="1"/>
      <c r="CS231" s="1"/>
      <c r="CT231" s="1"/>
      <c r="CU231" s="1"/>
      <c r="CV231" s="1"/>
      <c r="CW231" s="1"/>
      <c r="CX231" s="1"/>
      <c r="CY231" s="1"/>
      <c r="CZ231" s="1"/>
      <c r="DA231" s="1"/>
      <c r="DB231" s="1"/>
      <c r="DC231" s="1"/>
      <c r="DD231" s="1"/>
      <c r="DE231" s="1"/>
      <c r="DF231" s="1"/>
      <c r="DG231" s="1"/>
      <c r="DH231" s="1"/>
      <c r="DI231" s="1"/>
      <c r="DJ231" s="1"/>
      <c r="DK231" s="1"/>
      <c r="DL231" s="1"/>
      <c r="DM231" s="1"/>
      <c r="DN231" s="1"/>
      <c r="DO231" s="1"/>
      <c r="DP231" s="1"/>
      <c r="DQ231" s="1"/>
      <c r="DR231" s="1"/>
      <c r="DS231" s="1"/>
      <c r="DT231" s="1"/>
      <c r="DU231" s="1"/>
      <c r="DV231" s="1"/>
      <c r="DW231" s="1"/>
      <c r="DX231" s="1"/>
      <c r="DY231" s="1"/>
      <c r="DZ231" s="1"/>
      <c r="EA231" s="1"/>
      <c r="EB231" s="1"/>
      <c r="EC231" s="1"/>
      <c r="ED231" s="1"/>
      <c r="EE231" s="1"/>
      <c r="EF231" s="1"/>
      <c r="EG231" s="1"/>
      <c r="EH231" s="1"/>
      <c r="EI231" s="1"/>
      <c r="EJ231" s="1"/>
      <c r="EK231" s="1"/>
      <c r="EL231" s="1"/>
      <c r="EM231" s="1"/>
      <c r="EN231" s="1"/>
      <c r="EO231" s="1"/>
      <c r="EP231" s="1"/>
      <c r="EQ231" s="1"/>
      <c r="ER231" s="1"/>
      <c r="ES231" s="1"/>
      <c r="ET231" s="1"/>
      <c r="WZB231" s="1"/>
      <c r="WZC231" s="1"/>
      <c r="WZD231" s="1"/>
      <c r="WZE231" s="1"/>
      <c r="WZF231" s="1"/>
      <c r="WZG231" s="1"/>
      <c r="WZH231" s="1"/>
      <c r="WZI231" s="1"/>
      <c r="WZJ231" s="1"/>
      <c r="WZK231" s="1"/>
      <c r="WZL231" s="1"/>
      <c r="WZM231" s="1"/>
      <c r="WZN231" s="1"/>
      <c r="WZO231" s="1"/>
      <c r="WZP231" s="1"/>
      <c r="WZQ231" s="1"/>
      <c r="WZR231" s="1"/>
      <c r="WZS231" s="1"/>
      <c r="WZT231" s="1"/>
      <c r="WZU231" s="1"/>
      <c r="WZV231" s="1"/>
      <c r="WZW231" s="1"/>
      <c r="WZX231" s="1"/>
      <c r="WZY231" s="1"/>
      <c r="WZZ231" s="1"/>
      <c r="XAA231" s="1"/>
      <c r="XAB231" s="1"/>
      <c r="XAC231" s="1"/>
      <c r="XAD231" s="1"/>
      <c r="XAE231" s="1"/>
      <c r="XAF231" s="1"/>
      <c r="XAG231" s="1"/>
      <c r="XAH231" s="1"/>
      <c r="XAI231" s="1"/>
      <c r="XAJ231" s="1"/>
      <c r="XAK231" s="1"/>
      <c r="XAL231" s="1"/>
      <c r="XAM231" s="1"/>
      <c r="XAN231" s="1"/>
      <c r="XAO231" s="1"/>
      <c r="XAP231" s="1"/>
      <c r="XAQ231" s="1"/>
      <c r="XAR231" s="1"/>
      <c r="XAS231" s="1"/>
      <c r="XAT231" s="1"/>
      <c r="XAU231" s="1"/>
      <c r="XAV231" s="1"/>
      <c r="XAW231" s="1"/>
      <c r="XAX231" s="1"/>
      <c r="XAY231" s="1"/>
      <c r="XAZ231" s="1"/>
      <c r="XBA231" s="1"/>
      <c r="XBB231" s="1"/>
      <c r="XBC231" s="1"/>
      <c r="XBD231" s="1"/>
      <c r="XBE231" s="1"/>
      <c r="XBF231" s="1"/>
      <c r="XBG231" s="1"/>
      <c r="XBH231" s="1"/>
      <c r="XBI231" s="1"/>
      <c r="XBJ231" s="1"/>
      <c r="XBK231" s="1"/>
      <c r="XBL231" s="1"/>
      <c r="XBM231" s="1"/>
      <c r="XBN231" s="1"/>
      <c r="XBO231" s="1"/>
      <c r="XBP231" s="1"/>
      <c r="XBQ231" s="1"/>
      <c r="XBR231" s="1"/>
      <c r="XBS231" s="1"/>
      <c r="XBT231" s="1"/>
      <c r="XBU231" s="1"/>
      <c r="XBV231" s="1"/>
      <c r="XBW231" s="1"/>
      <c r="XBX231" s="1"/>
      <c r="XBY231" s="1"/>
      <c r="XBZ231" s="1"/>
      <c r="XCA231" s="1"/>
      <c r="XCB231" s="1"/>
      <c r="XCC231" s="1"/>
      <c r="XCD231" s="1"/>
      <c r="XCE231" s="1"/>
      <c r="XCF231" s="1"/>
      <c r="XCG231" s="1"/>
      <c r="XCH231" s="1"/>
      <c r="XCI231" s="1"/>
      <c r="XCJ231" s="1"/>
      <c r="XCK231" s="1"/>
      <c r="XCL231" s="1"/>
      <c r="XCM231" s="1"/>
      <c r="XCN231" s="1"/>
      <c r="XCO231" s="1"/>
      <c r="XCP231" s="1"/>
      <c r="XCQ231" s="1"/>
      <c r="XCR231" s="1"/>
      <c r="XCS231" s="1"/>
      <c r="XCT231" s="1"/>
      <c r="XCU231" s="1"/>
      <c r="XCV231" s="1"/>
      <c r="XCW231" s="1"/>
      <c r="XCX231" s="1"/>
      <c r="XCY231" s="1"/>
      <c r="XCZ231" s="1"/>
      <c r="XDA231" s="1"/>
      <c r="XDB231" s="1"/>
      <c r="XDC231" s="1"/>
      <c r="XDD231" s="1"/>
      <c r="XDE231" s="1"/>
      <c r="XDF231" s="1"/>
      <c r="XDG231" s="1"/>
      <c r="XDH231" s="1"/>
      <c r="XDI231" s="1"/>
      <c r="XDJ231" s="1"/>
      <c r="XDK231" s="1"/>
      <c r="XDL231" s="1"/>
      <c r="XDM231" s="1"/>
      <c r="XDN231" s="1"/>
      <c r="XDO231" s="1"/>
      <c r="XDP231" s="1"/>
      <c r="XDQ231" s="1"/>
      <c r="XDR231" s="1"/>
      <c r="XDS231" s="1"/>
      <c r="XDT231" s="1"/>
      <c r="XDU231" s="1"/>
      <c r="XDV231" s="1"/>
      <c r="XDW231" s="1"/>
      <c r="XDX231" s="1"/>
      <c r="XDY231" s="1"/>
      <c r="XDZ231" s="1"/>
      <c r="XEA231" s="1"/>
      <c r="XEB231" s="1"/>
      <c r="XEC231" s="1"/>
      <c r="XED231" s="1"/>
      <c r="XEE231" s="1"/>
      <c r="XEF231" s="1"/>
      <c r="XEG231" s="1"/>
      <c r="XEH231" s="1"/>
      <c r="XEI231" s="1"/>
      <c r="XEJ231" s="1"/>
      <c r="XEK231" s="1"/>
      <c r="XEL231" s="1"/>
      <c r="XEM231" s="1"/>
      <c r="XEN231" s="1"/>
      <c r="XEO231" s="1"/>
      <c r="XEP231" s="1"/>
      <c r="XEQ231" s="1"/>
      <c r="XER231" s="1"/>
      <c r="XES231" s="1"/>
      <c r="XET231" s="1"/>
      <c r="XEU231" s="1"/>
      <c r="XEV231" s="1"/>
      <c r="XEW231" s="1"/>
      <c r="XEX231" s="1"/>
      <c r="XEY231" s="1"/>
      <c r="XEZ231" s="1"/>
      <c r="XFA231" s="1"/>
      <c r="XFB231" s="1"/>
      <c r="XFC231" s="1"/>
    </row>
    <row r="232" spans="1:150 16226:16383" s="3" customFormat="1" ht="20.25" customHeight="1" x14ac:dyDescent="0.35">
      <c r="A232" s="84">
        <f t="shared" si="58"/>
        <v>6</v>
      </c>
      <c r="B232" s="85"/>
      <c r="C232" s="49" t="s">
        <v>329</v>
      </c>
      <c r="D232" s="49" t="s">
        <v>335</v>
      </c>
      <c r="E232" s="70">
        <f>(73.18)*(10.764)</f>
        <v>787.70952</v>
      </c>
      <c r="F232" s="70">
        <f>(1.22*(2.45+2.92))*(10.764)</f>
        <v>70.519269600000001</v>
      </c>
      <c r="G232" s="6">
        <v>0</v>
      </c>
      <c r="H232" s="6">
        <f t="shared" si="59"/>
        <v>858.22878960000003</v>
      </c>
      <c r="I232" s="1" t="s">
        <v>375</v>
      </c>
      <c r="J232" s="1"/>
      <c r="K232" s="1"/>
      <c r="L232" s="1"/>
      <c r="M232" s="1"/>
      <c r="N232" s="1"/>
      <c r="O232" s="1"/>
      <c r="P232" s="1"/>
      <c r="Q232" s="1"/>
      <c r="R232" s="1"/>
      <c r="S232" s="1"/>
      <c r="T232" s="22" t="e">
        <f t="shared" ca="1" si="57"/>
        <v>#REF!</v>
      </c>
      <c r="U232" s="22" t="e">
        <f t="shared" ref="U232:V232" ca="1" si="63">U231+1</f>
        <v>#REF!</v>
      </c>
      <c r="V232" s="22">
        <f t="shared" ca="1" si="63"/>
        <v>606</v>
      </c>
      <c r="W232" s="1"/>
      <c r="X232" s="1"/>
      <c r="Y232" s="1"/>
      <c r="Z232" s="1"/>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c r="BD232" s="1"/>
      <c r="BE232" s="1"/>
      <c r="BF232" s="1"/>
      <c r="BG232" s="1"/>
      <c r="BH232" s="1"/>
      <c r="BI232" s="1"/>
      <c r="BJ232" s="1"/>
      <c r="BK232" s="1"/>
      <c r="BL232" s="1"/>
      <c r="BM232" s="1"/>
      <c r="BN232" s="1"/>
      <c r="BO232" s="1"/>
      <c r="BP232" s="1"/>
      <c r="BQ232" s="1"/>
      <c r="BR232" s="1"/>
      <c r="BS232" s="1"/>
      <c r="BT232" s="1"/>
      <c r="BU232" s="1"/>
      <c r="BV232" s="1"/>
      <c r="BW232" s="1"/>
      <c r="BX232" s="1"/>
      <c r="BY232" s="1"/>
      <c r="BZ232" s="1"/>
      <c r="CA232" s="1"/>
      <c r="CB232" s="1"/>
      <c r="CC232" s="1"/>
      <c r="CD232" s="1"/>
      <c r="CE232" s="1"/>
      <c r="CF232" s="1"/>
      <c r="CG232" s="1"/>
      <c r="CH232" s="1"/>
      <c r="CI232" s="1"/>
      <c r="CJ232" s="1"/>
      <c r="CK232" s="1"/>
      <c r="CL232" s="1"/>
      <c r="CM232" s="1"/>
      <c r="CN232" s="1"/>
      <c r="CO232" s="1"/>
      <c r="CP232" s="1"/>
      <c r="CQ232" s="1"/>
      <c r="CR232" s="1"/>
      <c r="CS232" s="1"/>
      <c r="CT232" s="1"/>
      <c r="CU232" s="1"/>
      <c r="CV232" s="1"/>
      <c r="CW232" s="1"/>
      <c r="CX232" s="1"/>
      <c r="CY232" s="1"/>
      <c r="CZ232" s="1"/>
      <c r="DA232" s="1"/>
      <c r="DB232" s="1"/>
      <c r="DC232" s="1"/>
      <c r="DD232" s="1"/>
      <c r="DE232" s="1"/>
      <c r="DF232" s="1"/>
      <c r="DG232" s="1"/>
      <c r="DH232" s="1"/>
      <c r="DI232" s="1"/>
      <c r="DJ232" s="1"/>
      <c r="DK232" s="1"/>
      <c r="DL232" s="1"/>
      <c r="DM232" s="1"/>
      <c r="DN232" s="1"/>
      <c r="DO232" s="1"/>
      <c r="DP232" s="1"/>
      <c r="DQ232" s="1"/>
      <c r="DR232" s="1"/>
      <c r="DS232" s="1"/>
      <c r="DT232" s="1"/>
      <c r="DU232" s="1"/>
      <c r="DV232" s="1"/>
      <c r="DW232" s="1"/>
      <c r="DX232" s="1"/>
      <c r="DY232" s="1"/>
      <c r="DZ232" s="1"/>
      <c r="EA232" s="1"/>
      <c r="EB232" s="1"/>
      <c r="EC232" s="1"/>
      <c r="ED232" s="1"/>
      <c r="EE232" s="1"/>
      <c r="EF232" s="1"/>
      <c r="EG232" s="1"/>
      <c r="EH232" s="1"/>
      <c r="EI232" s="1"/>
      <c r="EJ232" s="1"/>
      <c r="EK232" s="1"/>
      <c r="EL232" s="1"/>
      <c r="EM232" s="1"/>
      <c r="EN232" s="1"/>
      <c r="EO232" s="1"/>
      <c r="EP232" s="1"/>
      <c r="EQ232" s="1"/>
      <c r="ER232" s="1"/>
      <c r="ES232" s="1"/>
      <c r="ET232" s="1"/>
      <c r="WZB232" s="1"/>
      <c r="WZC232" s="1"/>
      <c r="WZD232" s="1"/>
      <c r="WZE232" s="1"/>
      <c r="WZF232" s="1"/>
      <c r="WZG232" s="1"/>
      <c r="WZH232" s="1"/>
      <c r="WZI232" s="1"/>
      <c r="WZJ232" s="1"/>
      <c r="WZK232" s="1"/>
      <c r="WZL232" s="1"/>
      <c r="WZM232" s="1"/>
      <c r="WZN232" s="1"/>
      <c r="WZO232" s="1"/>
      <c r="WZP232" s="1"/>
      <c r="WZQ232" s="1"/>
      <c r="WZR232" s="1"/>
      <c r="WZS232" s="1"/>
      <c r="WZT232" s="1"/>
      <c r="WZU232" s="1"/>
      <c r="WZV232" s="1"/>
      <c r="WZW232" s="1"/>
      <c r="WZX232" s="1"/>
      <c r="WZY232" s="1"/>
      <c r="WZZ232" s="1"/>
      <c r="XAA232" s="1"/>
      <c r="XAB232" s="1"/>
      <c r="XAC232" s="1"/>
      <c r="XAD232" s="1"/>
      <c r="XAE232" s="1"/>
      <c r="XAF232" s="1"/>
      <c r="XAG232" s="1"/>
      <c r="XAH232" s="1"/>
      <c r="XAI232" s="1"/>
      <c r="XAJ232" s="1"/>
      <c r="XAK232" s="1"/>
      <c r="XAL232" s="1"/>
      <c r="XAM232" s="1"/>
      <c r="XAN232" s="1"/>
      <c r="XAO232" s="1"/>
      <c r="XAP232" s="1"/>
      <c r="XAQ232" s="1"/>
      <c r="XAR232" s="1"/>
      <c r="XAS232" s="1"/>
      <c r="XAT232" s="1"/>
      <c r="XAU232" s="1"/>
      <c r="XAV232" s="1"/>
      <c r="XAW232" s="1"/>
      <c r="XAX232" s="1"/>
      <c r="XAY232" s="1"/>
      <c r="XAZ232" s="1"/>
      <c r="XBA232" s="1"/>
      <c r="XBB232" s="1"/>
      <c r="XBC232" s="1"/>
      <c r="XBD232" s="1"/>
      <c r="XBE232" s="1"/>
      <c r="XBF232" s="1"/>
      <c r="XBG232" s="1"/>
      <c r="XBH232" s="1"/>
      <c r="XBI232" s="1"/>
      <c r="XBJ232" s="1"/>
      <c r="XBK232" s="1"/>
      <c r="XBL232" s="1"/>
      <c r="XBM232" s="1"/>
      <c r="XBN232" s="1"/>
      <c r="XBO232" s="1"/>
      <c r="XBP232" s="1"/>
      <c r="XBQ232" s="1"/>
      <c r="XBR232" s="1"/>
      <c r="XBS232" s="1"/>
      <c r="XBT232" s="1"/>
      <c r="XBU232" s="1"/>
      <c r="XBV232" s="1"/>
      <c r="XBW232" s="1"/>
      <c r="XBX232" s="1"/>
      <c r="XBY232" s="1"/>
      <c r="XBZ232" s="1"/>
      <c r="XCA232" s="1"/>
      <c r="XCB232" s="1"/>
      <c r="XCC232" s="1"/>
      <c r="XCD232" s="1"/>
      <c r="XCE232" s="1"/>
      <c r="XCF232" s="1"/>
      <c r="XCG232" s="1"/>
      <c r="XCH232" s="1"/>
      <c r="XCI232" s="1"/>
      <c r="XCJ232" s="1"/>
      <c r="XCK232" s="1"/>
      <c r="XCL232" s="1"/>
      <c r="XCM232" s="1"/>
      <c r="XCN232" s="1"/>
      <c r="XCO232" s="1"/>
      <c r="XCP232" s="1"/>
      <c r="XCQ232" s="1"/>
      <c r="XCR232" s="1"/>
      <c r="XCS232" s="1"/>
      <c r="XCT232" s="1"/>
      <c r="XCU232" s="1"/>
      <c r="XCV232" s="1"/>
      <c r="XCW232" s="1"/>
      <c r="XCX232" s="1"/>
      <c r="XCY232" s="1"/>
      <c r="XCZ232" s="1"/>
      <c r="XDA232" s="1"/>
      <c r="XDB232" s="1"/>
      <c r="XDC232" s="1"/>
      <c r="XDD232" s="1"/>
      <c r="XDE232" s="1"/>
      <c r="XDF232" s="1"/>
      <c r="XDG232" s="1"/>
      <c r="XDH232" s="1"/>
      <c r="XDI232" s="1"/>
      <c r="XDJ232" s="1"/>
      <c r="XDK232" s="1"/>
      <c r="XDL232" s="1"/>
      <c r="XDM232" s="1"/>
      <c r="XDN232" s="1"/>
      <c r="XDO232" s="1"/>
      <c r="XDP232" s="1"/>
      <c r="XDQ232" s="1"/>
      <c r="XDR232" s="1"/>
      <c r="XDS232" s="1"/>
      <c r="XDT232" s="1"/>
      <c r="XDU232" s="1"/>
      <c r="XDV232" s="1"/>
      <c r="XDW232" s="1"/>
      <c r="XDX232" s="1"/>
      <c r="XDY232" s="1"/>
      <c r="XDZ232" s="1"/>
      <c r="XEA232" s="1"/>
      <c r="XEB232" s="1"/>
      <c r="XEC232" s="1"/>
      <c r="XED232" s="1"/>
      <c r="XEE232" s="1"/>
      <c r="XEF232" s="1"/>
      <c r="XEG232" s="1"/>
      <c r="XEH232" s="1"/>
      <c r="XEI232" s="1"/>
      <c r="XEJ232" s="1"/>
      <c r="XEK232" s="1"/>
      <c r="XEL232" s="1"/>
      <c r="XEM232" s="1"/>
      <c r="XEN232" s="1"/>
      <c r="XEO232" s="1"/>
      <c r="XEP232" s="1"/>
      <c r="XEQ232" s="1"/>
      <c r="XER232" s="1"/>
      <c r="XES232" s="1"/>
      <c r="XET232" s="1"/>
      <c r="XEU232" s="1"/>
      <c r="XEV232" s="1"/>
      <c r="XEW232" s="1"/>
      <c r="XEX232" s="1"/>
      <c r="XEY232" s="1"/>
      <c r="XEZ232" s="1"/>
      <c r="XFA232" s="1"/>
      <c r="XFB232" s="1"/>
      <c r="XFC232" s="1"/>
    </row>
    <row r="233" spans="1:150 16226:16383" s="3" customFormat="1" ht="20.25" customHeight="1" x14ac:dyDescent="0.35">
      <c r="A233" s="84">
        <f t="shared" si="58"/>
        <v>7</v>
      </c>
      <c r="B233" s="85"/>
      <c r="C233" s="49" t="s">
        <v>329</v>
      </c>
      <c r="D233" s="86" t="s">
        <v>353</v>
      </c>
      <c r="E233" s="87"/>
      <c r="F233" s="87"/>
      <c r="G233" s="88"/>
      <c r="H233" s="89"/>
      <c r="I233" s="1"/>
      <c r="J233" s="1"/>
      <c r="K233" s="1"/>
      <c r="L233" s="1"/>
      <c r="M233" s="1"/>
      <c r="N233" s="1"/>
      <c r="O233" s="1"/>
      <c r="P233" s="1"/>
      <c r="Q233" s="1"/>
      <c r="R233" s="1"/>
      <c r="S233" s="1"/>
      <c r="T233" s="22" t="e">
        <f t="shared" ca="1" si="57"/>
        <v>#REF!</v>
      </c>
      <c r="U233" s="22" t="e">
        <f t="shared" ref="U233:V233" ca="1" si="64">U232+1</f>
        <v>#REF!</v>
      </c>
      <c r="V233" s="22">
        <f t="shared" ca="1" si="64"/>
        <v>607</v>
      </c>
      <c r="W233" s="1"/>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c r="BD233" s="1"/>
      <c r="BE233" s="1"/>
      <c r="BF233" s="1"/>
      <c r="BG233" s="1"/>
      <c r="BH233" s="1"/>
      <c r="BI233" s="1"/>
      <c r="BJ233" s="1"/>
      <c r="BK233" s="1"/>
      <c r="BL233" s="1"/>
      <c r="BM233" s="1"/>
      <c r="BN233" s="1"/>
      <c r="BO233" s="1"/>
      <c r="BP233" s="1"/>
      <c r="BQ233" s="1"/>
      <c r="BR233" s="1"/>
      <c r="BS233" s="1"/>
      <c r="BT233" s="1"/>
      <c r="BU233" s="1"/>
      <c r="BV233" s="1"/>
      <c r="BW233" s="1"/>
      <c r="BX233" s="1"/>
      <c r="BY233" s="1"/>
      <c r="BZ233" s="1"/>
      <c r="CA233" s="1"/>
      <c r="CB233" s="1"/>
      <c r="CC233" s="1"/>
      <c r="CD233" s="1"/>
      <c r="CE233" s="1"/>
      <c r="CF233" s="1"/>
      <c r="CG233" s="1"/>
      <c r="CH233" s="1"/>
      <c r="CI233" s="1"/>
      <c r="CJ233" s="1"/>
      <c r="CK233" s="1"/>
      <c r="CL233" s="1"/>
      <c r="CM233" s="1"/>
      <c r="CN233" s="1"/>
      <c r="CO233" s="1"/>
      <c r="CP233" s="1"/>
      <c r="CQ233" s="1"/>
      <c r="CR233" s="1"/>
      <c r="CS233" s="1"/>
      <c r="CT233" s="1"/>
      <c r="CU233" s="1"/>
      <c r="CV233" s="1"/>
      <c r="CW233" s="1"/>
      <c r="CX233" s="1"/>
      <c r="CY233" s="1"/>
      <c r="CZ233" s="1"/>
      <c r="DA233" s="1"/>
      <c r="DB233" s="1"/>
      <c r="DC233" s="1"/>
      <c r="DD233" s="1"/>
      <c r="DE233" s="1"/>
      <c r="DF233" s="1"/>
      <c r="DG233" s="1"/>
      <c r="DH233" s="1"/>
      <c r="DI233" s="1"/>
      <c r="DJ233" s="1"/>
      <c r="DK233" s="1"/>
      <c r="DL233" s="1"/>
      <c r="DM233" s="1"/>
      <c r="DN233" s="1"/>
      <c r="DO233" s="1"/>
      <c r="DP233" s="1"/>
      <c r="DQ233" s="1"/>
      <c r="DR233" s="1"/>
      <c r="DS233" s="1"/>
      <c r="DT233" s="1"/>
      <c r="DU233" s="1"/>
      <c r="DV233" s="1"/>
      <c r="DW233" s="1"/>
      <c r="DX233" s="1"/>
      <c r="DY233" s="1"/>
      <c r="DZ233" s="1"/>
      <c r="EA233" s="1"/>
      <c r="EB233" s="1"/>
      <c r="EC233" s="1"/>
      <c r="ED233" s="1"/>
      <c r="EE233" s="1"/>
      <c r="EF233" s="1"/>
      <c r="EG233" s="1"/>
      <c r="EH233" s="1"/>
      <c r="EI233" s="1"/>
      <c r="EJ233" s="1"/>
      <c r="EK233" s="1"/>
      <c r="EL233" s="1"/>
      <c r="EM233" s="1"/>
      <c r="EN233" s="1"/>
      <c r="EO233" s="1"/>
      <c r="EP233" s="1"/>
      <c r="EQ233" s="1"/>
      <c r="ER233" s="1"/>
      <c r="ES233" s="1"/>
      <c r="ET233" s="1"/>
      <c r="WZB233" s="1"/>
      <c r="WZC233" s="1"/>
      <c r="WZD233" s="1"/>
      <c r="WZE233" s="1"/>
      <c r="WZF233" s="1"/>
      <c r="WZG233" s="1"/>
      <c r="WZH233" s="1"/>
      <c r="WZI233" s="1"/>
      <c r="WZJ233" s="1"/>
      <c r="WZK233" s="1"/>
      <c r="WZL233" s="1"/>
      <c r="WZM233" s="1"/>
      <c r="WZN233" s="1"/>
      <c r="WZO233" s="1"/>
      <c r="WZP233" s="1"/>
      <c r="WZQ233" s="1"/>
      <c r="WZR233" s="1"/>
      <c r="WZS233" s="1"/>
      <c r="WZT233" s="1"/>
      <c r="WZU233" s="1"/>
      <c r="WZV233" s="1"/>
      <c r="WZW233" s="1"/>
      <c r="WZX233" s="1"/>
      <c r="WZY233" s="1"/>
      <c r="WZZ233" s="1"/>
      <c r="XAA233" s="1"/>
      <c r="XAB233" s="1"/>
      <c r="XAC233" s="1"/>
      <c r="XAD233" s="1"/>
      <c r="XAE233" s="1"/>
      <c r="XAF233" s="1"/>
      <c r="XAG233" s="1"/>
      <c r="XAH233" s="1"/>
      <c r="XAI233" s="1"/>
      <c r="XAJ233" s="1"/>
      <c r="XAK233" s="1"/>
      <c r="XAL233" s="1"/>
      <c r="XAM233" s="1"/>
      <c r="XAN233" s="1"/>
      <c r="XAO233" s="1"/>
      <c r="XAP233" s="1"/>
      <c r="XAQ233" s="1"/>
      <c r="XAR233" s="1"/>
      <c r="XAS233" s="1"/>
      <c r="XAT233" s="1"/>
      <c r="XAU233" s="1"/>
      <c r="XAV233" s="1"/>
      <c r="XAW233" s="1"/>
      <c r="XAX233" s="1"/>
      <c r="XAY233" s="1"/>
      <c r="XAZ233" s="1"/>
      <c r="XBA233" s="1"/>
      <c r="XBB233" s="1"/>
      <c r="XBC233" s="1"/>
      <c r="XBD233" s="1"/>
      <c r="XBE233" s="1"/>
      <c r="XBF233" s="1"/>
      <c r="XBG233" s="1"/>
      <c r="XBH233" s="1"/>
      <c r="XBI233" s="1"/>
      <c r="XBJ233" s="1"/>
      <c r="XBK233" s="1"/>
      <c r="XBL233" s="1"/>
      <c r="XBM233" s="1"/>
      <c r="XBN233" s="1"/>
      <c r="XBO233" s="1"/>
      <c r="XBP233" s="1"/>
      <c r="XBQ233" s="1"/>
      <c r="XBR233" s="1"/>
      <c r="XBS233" s="1"/>
      <c r="XBT233" s="1"/>
      <c r="XBU233" s="1"/>
      <c r="XBV233" s="1"/>
      <c r="XBW233" s="1"/>
      <c r="XBX233" s="1"/>
      <c r="XBY233" s="1"/>
      <c r="XBZ233" s="1"/>
      <c r="XCA233" s="1"/>
      <c r="XCB233" s="1"/>
      <c r="XCC233" s="1"/>
      <c r="XCD233" s="1"/>
      <c r="XCE233" s="1"/>
      <c r="XCF233" s="1"/>
      <c r="XCG233" s="1"/>
      <c r="XCH233" s="1"/>
      <c r="XCI233" s="1"/>
      <c r="XCJ233" s="1"/>
      <c r="XCK233" s="1"/>
      <c r="XCL233" s="1"/>
      <c r="XCM233" s="1"/>
      <c r="XCN233" s="1"/>
      <c r="XCO233" s="1"/>
      <c r="XCP233" s="1"/>
      <c r="XCQ233" s="1"/>
      <c r="XCR233" s="1"/>
      <c r="XCS233" s="1"/>
      <c r="XCT233" s="1"/>
      <c r="XCU233" s="1"/>
      <c r="XCV233" s="1"/>
      <c r="XCW233" s="1"/>
      <c r="XCX233" s="1"/>
      <c r="XCY233" s="1"/>
      <c r="XCZ233" s="1"/>
      <c r="XDA233" s="1"/>
      <c r="XDB233" s="1"/>
      <c r="XDC233" s="1"/>
      <c r="XDD233" s="1"/>
      <c r="XDE233" s="1"/>
      <c r="XDF233" s="1"/>
      <c r="XDG233" s="1"/>
      <c r="XDH233" s="1"/>
      <c r="XDI233" s="1"/>
      <c r="XDJ233" s="1"/>
      <c r="XDK233" s="1"/>
      <c r="XDL233" s="1"/>
      <c r="XDM233" s="1"/>
      <c r="XDN233" s="1"/>
      <c r="XDO233" s="1"/>
      <c r="XDP233" s="1"/>
      <c r="XDQ233" s="1"/>
      <c r="XDR233" s="1"/>
      <c r="XDS233" s="1"/>
      <c r="XDT233" s="1"/>
      <c r="XDU233" s="1"/>
      <c r="XDV233" s="1"/>
      <c r="XDW233" s="1"/>
      <c r="XDX233" s="1"/>
      <c r="XDY233" s="1"/>
      <c r="XDZ233" s="1"/>
      <c r="XEA233" s="1"/>
      <c r="XEB233" s="1"/>
      <c r="XEC233" s="1"/>
      <c r="XED233" s="1"/>
      <c r="XEE233" s="1"/>
      <c r="XEF233" s="1"/>
      <c r="XEG233" s="1"/>
      <c r="XEH233" s="1"/>
      <c r="XEI233" s="1"/>
      <c r="XEJ233" s="1"/>
      <c r="XEK233" s="1"/>
      <c r="XEL233" s="1"/>
      <c r="XEM233" s="1"/>
      <c r="XEN233" s="1"/>
      <c r="XEO233" s="1"/>
      <c r="XEP233" s="1"/>
      <c r="XEQ233" s="1"/>
      <c r="XER233" s="1"/>
      <c r="XES233" s="1"/>
      <c r="XET233" s="1"/>
      <c r="XEU233" s="1"/>
      <c r="XEV233" s="1"/>
      <c r="XEW233" s="1"/>
      <c r="XEX233" s="1"/>
      <c r="XEY233" s="1"/>
      <c r="XEZ233" s="1"/>
      <c r="XFA233" s="1"/>
      <c r="XFB233" s="1"/>
      <c r="XFC233" s="1"/>
    </row>
    <row r="234" spans="1:150 16226:16383" s="3" customFormat="1" ht="20.25" customHeight="1" x14ac:dyDescent="0.35">
      <c r="A234" s="84">
        <f t="shared" si="58"/>
        <v>8</v>
      </c>
      <c r="B234" s="85"/>
      <c r="C234" s="49" t="s">
        <v>329</v>
      </c>
      <c r="D234" s="86" t="s">
        <v>353</v>
      </c>
      <c r="E234" s="88"/>
      <c r="F234" s="88"/>
      <c r="G234" s="88"/>
      <c r="H234" s="89"/>
      <c r="I234" s="1"/>
      <c r="J234" s="1"/>
      <c r="K234" s="1"/>
      <c r="L234" s="1"/>
      <c r="M234" s="1"/>
      <c r="N234" s="1"/>
      <c r="O234" s="1"/>
      <c r="P234" s="1"/>
      <c r="Q234" s="1"/>
      <c r="R234" s="1"/>
      <c r="S234" s="1"/>
      <c r="T234" s="22" t="e">
        <f t="shared" ca="1" si="57"/>
        <v>#REF!</v>
      </c>
      <c r="U234" s="22" t="e">
        <f t="shared" ref="U234:V234" ca="1" si="65">U233+1</f>
        <v>#REF!</v>
      </c>
      <c r="V234" s="22">
        <f t="shared" ca="1" si="65"/>
        <v>608</v>
      </c>
      <c r="W234" s="1"/>
      <c r="X234" s="1"/>
      <c r="Y234" s="1"/>
      <c r="Z234" s="1"/>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c r="BD234" s="1"/>
      <c r="BE234" s="1"/>
      <c r="BF234" s="1"/>
      <c r="BG234" s="1"/>
      <c r="BH234" s="1"/>
      <c r="BI234" s="1"/>
      <c r="BJ234" s="1"/>
      <c r="BK234" s="1"/>
      <c r="BL234" s="1"/>
      <c r="BM234" s="1"/>
      <c r="BN234" s="1"/>
      <c r="BO234" s="1"/>
      <c r="BP234" s="1"/>
      <c r="BQ234" s="1"/>
      <c r="BR234" s="1"/>
      <c r="BS234" s="1"/>
      <c r="BT234" s="1"/>
      <c r="BU234" s="1"/>
      <c r="BV234" s="1"/>
      <c r="BW234" s="1"/>
      <c r="BX234" s="1"/>
      <c r="BY234" s="1"/>
      <c r="BZ234" s="1"/>
      <c r="CA234" s="1"/>
      <c r="CB234" s="1"/>
      <c r="CC234" s="1"/>
      <c r="CD234" s="1"/>
      <c r="CE234" s="1"/>
      <c r="CF234" s="1"/>
      <c r="CG234" s="1"/>
      <c r="CH234" s="1"/>
      <c r="CI234" s="1"/>
      <c r="CJ234" s="1"/>
      <c r="CK234" s="1"/>
      <c r="CL234" s="1"/>
      <c r="CM234" s="1"/>
      <c r="CN234" s="1"/>
      <c r="CO234" s="1"/>
      <c r="CP234" s="1"/>
      <c r="CQ234" s="1"/>
      <c r="CR234" s="1"/>
      <c r="CS234" s="1"/>
      <c r="CT234" s="1"/>
      <c r="CU234" s="1"/>
      <c r="CV234" s="1"/>
      <c r="CW234" s="1"/>
      <c r="CX234" s="1"/>
      <c r="CY234" s="1"/>
      <c r="CZ234" s="1"/>
      <c r="DA234" s="1"/>
      <c r="DB234" s="1"/>
      <c r="DC234" s="1"/>
      <c r="DD234" s="1"/>
      <c r="DE234" s="1"/>
      <c r="DF234" s="1"/>
      <c r="DG234" s="1"/>
      <c r="DH234" s="1"/>
      <c r="DI234" s="1"/>
      <c r="DJ234" s="1"/>
      <c r="DK234" s="1"/>
      <c r="DL234" s="1"/>
      <c r="DM234" s="1"/>
      <c r="DN234" s="1"/>
      <c r="DO234" s="1"/>
      <c r="DP234" s="1"/>
      <c r="DQ234" s="1"/>
      <c r="DR234" s="1"/>
      <c r="DS234" s="1"/>
      <c r="DT234" s="1"/>
      <c r="DU234" s="1"/>
      <c r="DV234" s="1"/>
      <c r="DW234" s="1"/>
      <c r="DX234" s="1"/>
      <c r="DY234" s="1"/>
      <c r="DZ234" s="1"/>
      <c r="EA234" s="1"/>
      <c r="EB234" s="1"/>
      <c r="EC234" s="1"/>
      <c r="ED234" s="1"/>
      <c r="EE234" s="1"/>
      <c r="EF234" s="1"/>
      <c r="EG234" s="1"/>
      <c r="EH234" s="1"/>
      <c r="EI234" s="1"/>
      <c r="EJ234" s="1"/>
      <c r="EK234" s="1"/>
      <c r="EL234" s="1"/>
      <c r="EM234" s="1"/>
      <c r="EN234" s="1"/>
      <c r="EO234" s="1"/>
      <c r="EP234" s="1"/>
      <c r="EQ234" s="1"/>
      <c r="ER234" s="1"/>
      <c r="ES234" s="1"/>
      <c r="ET234" s="1"/>
      <c r="WZB234" s="1"/>
      <c r="WZC234" s="1"/>
      <c r="WZD234" s="1"/>
      <c r="WZE234" s="1"/>
      <c r="WZF234" s="1"/>
      <c r="WZG234" s="1"/>
      <c r="WZH234" s="1"/>
      <c r="WZI234" s="1"/>
      <c r="WZJ234" s="1"/>
      <c r="WZK234" s="1"/>
      <c r="WZL234" s="1"/>
      <c r="WZM234" s="1"/>
      <c r="WZN234" s="1"/>
      <c r="WZO234" s="1"/>
      <c r="WZP234" s="1"/>
      <c r="WZQ234" s="1"/>
      <c r="WZR234" s="1"/>
      <c r="WZS234" s="1"/>
      <c r="WZT234" s="1"/>
      <c r="WZU234" s="1"/>
      <c r="WZV234" s="1"/>
      <c r="WZW234" s="1"/>
      <c r="WZX234" s="1"/>
      <c r="WZY234" s="1"/>
      <c r="WZZ234" s="1"/>
      <c r="XAA234" s="1"/>
      <c r="XAB234" s="1"/>
      <c r="XAC234" s="1"/>
      <c r="XAD234" s="1"/>
      <c r="XAE234" s="1"/>
      <c r="XAF234" s="1"/>
      <c r="XAG234" s="1"/>
      <c r="XAH234" s="1"/>
      <c r="XAI234" s="1"/>
      <c r="XAJ234" s="1"/>
      <c r="XAK234" s="1"/>
      <c r="XAL234" s="1"/>
      <c r="XAM234" s="1"/>
      <c r="XAN234" s="1"/>
      <c r="XAO234" s="1"/>
      <c r="XAP234" s="1"/>
      <c r="XAQ234" s="1"/>
      <c r="XAR234" s="1"/>
      <c r="XAS234" s="1"/>
      <c r="XAT234" s="1"/>
      <c r="XAU234" s="1"/>
      <c r="XAV234" s="1"/>
      <c r="XAW234" s="1"/>
      <c r="XAX234" s="1"/>
      <c r="XAY234" s="1"/>
      <c r="XAZ234" s="1"/>
      <c r="XBA234" s="1"/>
      <c r="XBB234" s="1"/>
      <c r="XBC234" s="1"/>
      <c r="XBD234" s="1"/>
      <c r="XBE234" s="1"/>
      <c r="XBF234" s="1"/>
      <c r="XBG234" s="1"/>
      <c r="XBH234" s="1"/>
      <c r="XBI234" s="1"/>
      <c r="XBJ234" s="1"/>
      <c r="XBK234" s="1"/>
      <c r="XBL234" s="1"/>
      <c r="XBM234" s="1"/>
      <c r="XBN234" s="1"/>
      <c r="XBO234" s="1"/>
      <c r="XBP234" s="1"/>
      <c r="XBQ234" s="1"/>
      <c r="XBR234" s="1"/>
      <c r="XBS234" s="1"/>
      <c r="XBT234" s="1"/>
      <c r="XBU234" s="1"/>
      <c r="XBV234" s="1"/>
      <c r="XBW234" s="1"/>
      <c r="XBX234" s="1"/>
      <c r="XBY234" s="1"/>
      <c r="XBZ234" s="1"/>
      <c r="XCA234" s="1"/>
      <c r="XCB234" s="1"/>
      <c r="XCC234" s="1"/>
      <c r="XCD234" s="1"/>
      <c r="XCE234" s="1"/>
      <c r="XCF234" s="1"/>
      <c r="XCG234" s="1"/>
      <c r="XCH234" s="1"/>
      <c r="XCI234" s="1"/>
      <c r="XCJ234" s="1"/>
      <c r="XCK234" s="1"/>
      <c r="XCL234" s="1"/>
      <c r="XCM234" s="1"/>
      <c r="XCN234" s="1"/>
      <c r="XCO234" s="1"/>
      <c r="XCP234" s="1"/>
      <c r="XCQ234" s="1"/>
      <c r="XCR234" s="1"/>
      <c r="XCS234" s="1"/>
      <c r="XCT234" s="1"/>
      <c r="XCU234" s="1"/>
      <c r="XCV234" s="1"/>
      <c r="XCW234" s="1"/>
      <c r="XCX234" s="1"/>
      <c r="XCY234" s="1"/>
      <c r="XCZ234" s="1"/>
      <c r="XDA234" s="1"/>
      <c r="XDB234" s="1"/>
      <c r="XDC234" s="1"/>
      <c r="XDD234" s="1"/>
      <c r="XDE234" s="1"/>
      <c r="XDF234" s="1"/>
      <c r="XDG234" s="1"/>
      <c r="XDH234" s="1"/>
      <c r="XDI234" s="1"/>
      <c r="XDJ234" s="1"/>
      <c r="XDK234" s="1"/>
      <c r="XDL234" s="1"/>
      <c r="XDM234" s="1"/>
      <c r="XDN234" s="1"/>
      <c r="XDO234" s="1"/>
      <c r="XDP234" s="1"/>
      <c r="XDQ234" s="1"/>
      <c r="XDR234" s="1"/>
      <c r="XDS234" s="1"/>
      <c r="XDT234" s="1"/>
      <c r="XDU234" s="1"/>
      <c r="XDV234" s="1"/>
      <c r="XDW234" s="1"/>
      <c r="XDX234" s="1"/>
      <c r="XDY234" s="1"/>
      <c r="XDZ234" s="1"/>
      <c r="XEA234" s="1"/>
      <c r="XEB234" s="1"/>
      <c r="XEC234" s="1"/>
      <c r="XED234" s="1"/>
      <c r="XEE234" s="1"/>
      <c r="XEF234" s="1"/>
      <c r="XEG234" s="1"/>
      <c r="XEH234" s="1"/>
      <c r="XEI234" s="1"/>
      <c r="XEJ234" s="1"/>
      <c r="XEK234" s="1"/>
      <c r="XEL234" s="1"/>
      <c r="XEM234" s="1"/>
      <c r="XEN234" s="1"/>
      <c r="XEO234" s="1"/>
      <c r="XEP234" s="1"/>
      <c r="XEQ234" s="1"/>
      <c r="XER234" s="1"/>
      <c r="XES234" s="1"/>
      <c r="XET234" s="1"/>
      <c r="XEU234" s="1"/>
      <c r="XEV234" s="1"/>
      <c r="XEW234" s="1"/>
      <c r="XEX234" s="1"/>
      <c r="XEY234" s="1"/>
      <c r="XEZ234" s="1"/>
      <c r="XFA234" s="1"/>
      <c r="XFB234" s="1"/>
      <c r="XFC234" s="1"/>
    </row>
    <row r="235" spans="1:150 16226:16383" s="3" customFormat="1" ht="20.25" customHeight="1" x14ac:dyDescent="0.35">
      <c r="A235" s="90" t="s">
        <v>354</v>
      </c>
      <c r="B235" s="91"/>
      <c r="C235" s="91"/>
      <c r="D235" s="91"/>
      <c r="E235" s="91"/>
      <c r="F235" s="91"/>
      <c r="G235" s="91"/>
      <c r="H235" s="92"/>
      <c r="I235" s="4">
        <f>1</f>
        <v>1</v>
      </c>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c r="BD235" s="1"/>
      <c r="BE235" s="1"/>
      <c r="BF235" s="1"/>
      <c r="BG235" s="1"/>
      <c r="BH235" s="1"/>
      <c r="BI235" s="1"/>
      <c r="BJ235" s="1"/>
      <c r="BK235" s="1"/>
      <c r="BL235" s="1"/>
      <c r="BM235" s="1"/>
      <c r="BN235" s="1"/>
      <c r="BO235" s="1"/>
      <c r="BP235" s="1"/>
      <c r="BQ235" s="1"/>
      <c r="BR235" s="1"/>
      <c r="BS235" s="1"/>
      <c r="BT235" s="1"/>
      <c r="BU235" s="1"/>
      <c r="BV235" s="1"/>
      <c r="BW235" s="1"/>
      <c r="BX235" s="1"/>
      <c r="BY235" s="1"/>
      <c r="BZ235" s="1"/>
      <c r="CA235" s="1"/>
      <c r="CB235" s="1"/>
      <c r="CC235" s="1"/>
      <c r="CD235" s="1"/>
      <c r="CE235" s="1"/>
      <c r="CF235" s="1"/>
      <c r="CG235" s="1"/>
      <c r="CH235" s="1"/>
      <c r="CI235" s="1"/>
      <c r="CJ235" s="1"/>
      <c r="CK235" s="1"/>
      <c r="CL235" s="1"/>
      <c r="CM235" s="1"/>
      <c r="CN235" s="1"/>
      <c r="CO235" s="1"/>
      <c r="CP235" s="1"/>
      <c r="CQ235" s="1"/>
      <c r="CR235" s="1"/>
      <c r="CS235" s="1"/>
      <c r="CT235" s="1"/>
      <c r="CU235" s="1"/>
      <c r="CV235" s="1"/>
      <c r="CW235" s="1"/>
      <c r="CX235" s="1"/>
      <c r="CY235" s="1"/>
      <c r="CZ235" s="1"/>
      <c r="DA235" s="1"/>
      <c r="DB235" s="1"/>
      <c r="DC235" s="1"/>
      <c r="DD235" s="1"/>
      <c r="DE235" s="1"/>
      <c r="DF235" s="1"/>
      <c r="DG235" s="1"/>
      <c r="DH235" s="1"/>
      <c r="DI235" s="1"/>
      <c r="DJ235" s="1"/>
      <c r="DK235" s="1"/>
      <c r="DL235" s="1"/>
      <c r="DM235" s="1"/>
      <c r="DN235" s="1"/>
      <c r="DO235" s="1"/>
      <c r="DP235" s="1"/>
      <c r="DQ235" s="1"/>
      <c r="DR235" s="1"/>
      <c r="DS235" s="1"/>
      <c r="DT235" s="1"/>
      <c r="DU235" s="1"/>
      <c r="DV235" s="1"/>
      <c r="DW235" s="1"/>
      <c r="DX235" s="1"/>
      <c r="DY235" s="1"/>
      <c r="DZ235" s="1"/>
      <c r="EA235" s="1"/>
      <c r="EB235" s="1"/>
      <c r="EC235" s="1"/>
      <c r="ED235" s="1"/>
      <c r="EE235" s="1"/>
      <c r="EF235" s="1"/>
      <c r="EG235" s="1"/>
      <c r="EH235" s="1"/>
      <c r="EI235" s="1"/>
      <c r="EJ235" s="1"/>
      <c r="EK235" s="1"/>
      <c r="EL235" s="1"/>
      <c r="EM235" s="1"/>
      <c r="EN235" s="1"/>
      <c r="EO235" s="1"/>
      <c r="EP235" s="1"/>
      <c r="EQ235" s="1"/>
      <c r="ER235" s="1"/>
      <c r="ES235" s="1"/>
      <c r="ET235" s="1"/>
      <c r="WZB235" s="1"/>
      <c r="WZC235" s="1"/>
      <c r="WZD235" s="1"/>
      <c r="WZE235" s="1"/>
      <c r="WZF235" s="1"/>
      <c r="WZG235" s="1"/>
      <c r="WZH235" s="1"/>
      <c r="WZI235" s="1"/>
      <c r="WZJ235" s="1"/>
      <c r="WZK235" s="1"/>
      <c r="WZL235" s="1"/>
      <c r="WZM235" s="1"/>
      <c r="WZN235" s="1"/>
      <c r="WZO235" s="1"/>
      <c r="WZP235" s="1"/>
      <c r="WZQ235" s="1"/>
      <c r="WZR235" s="1"/>
      <c r="WZS235" s="1"/>
      <c r="WZT235" s="1"/>
      <c r="WZU235" s="1"/>
      <c r="WZV235" s="1"/>
      <c r="WZW235" s="1"/>
      <c r="WZX235" s="1"/>
      <c r="WZY235" s="1"/>
      <c r="WZZ235" s="1"/>
      <c r="XAA235" s="1"/>
      <c r="XAB235" s="1"/>
      <c r="XAC235" s="1"/>
      <c r="XAD235" s="1"/>
      <c r="XAE235" s="1"/>
      <c r="XAF235" s="1"/>
      <c r="XAG235" s="1"/>
      <c r="XAH235" s="1"/>
      <c r="XAI235" s="1"/>
      <c r="XAJ235" s="1"/>
      <c r="XAK235" s="1"/>
      <c r="XAL235" s="1"/>
      <c r="XAM235" s="1"/>
      <c r="XAN235" s="1"/>
      <c r="XAO235" s="1"/>
      <c r="XAP235" s="1"/>
      <c r="XAQ235" s="1"/>
      <c r="XAR235" s="1"/>
      <c r="XAS235" s="1"/>
      <c r="XAT235" s="1"/>
      <c r="XAU235" s="1"/>
      <c r="XAV235" s="1"/>
      <c r="XAW235" s="1"/>
      <c r="XAX235" s="1"/>
      <c r="XAY235" s="1"/>
      <c r="XAZ235" s="1"/>
      <c r="XBA235" s="1"/>
      <c r="XBB235" s="1"/>
      <c r="XBC235" s="1"/>
      <c r="XBD235" s="1"/>
      <c r="XBE235" s="1"/>
      <c r="XBF235" s="1"/>
      <c r="XBG235" s="1"/>
      <c r="XBH235" s="1"/>
      <c r="XBI235" s="1"/>
      <c r="XBJ235" s="1"/>
      <c r="XBK235" s="1"/>
      <c r="XBL235" s="1"/>
      <c r="XBM235" s="1"/>
      <c r="XBN235" s="1"/>
      <c r="XBO235" s="1"/>
      <c r="XBP235" s="1"/>
      <c r="XBQ235" s="1"/>
      <c r="XBR235" s="1"/>
      <c r="XBS235" s="1"/>
      <c r="XBT235" s="1"/>
      <c r="XBU235" s="1"/>
      <c r="XBV235" s="1"/>
      <c r="XBW235" s="1"/>
      <c r="XBX235" s="1"/>
      <c r="XBY235" s="1"/>
      <c r="XBZ235" s="1"/>
      <c r="XCA235" s="1"/>
      <c r="XCB235" s="1"/>
      <c r="XCC235" s="1"/>
      <c r="XCD235" s="1"/>
      <c r="XCE235" s="1"/>
      <c r="XCF235" s="1"/>
      <c r="XCG235" s="1"/>
      <c r="XCH235" s="1"/>
      <c r="XCI235" s="1"/>
      <c r="XCJ235" s="1"/>
      <c r="XCK235" s="1"/>
      <c r="XCL235" s="1"/>
      <c r="XCM235" s="1"/>
      <c r="XCN235" s="1"/>
      <c r="XCO235" s="1"/>
      <c r="XCP235" s="1"/>
      <c r="XCQ235" s="1"/>
      <c r="XCR235" s="1"/>
      <c r="XCS235" s="1"/>
      <c r="XCT235" s="1"/>
      <c r="XCU235" s="1"/>
      <c r="XCV235" s="1"/>
      <c r="XCW235" s="1"/>
      <c r="XCX235" s="1"/>
      <c r="XCY235" s="1"/>
      <c r="XCZ235" s="1"/>
      <c r="XDA235" s="1"/>
      <c r="XDB235" s="1"/>
      <c r="XDC235" s="1"/>
      <c r="XDD235" s="1"/>
      <c r="XDE235" s="1"/>
      <c r="XDF235" s="1"/>
      <c r="XDG235" s="1"/>
      <c r="XDH235" s="1"/>
      <c r="XDI235" s="1"/>
      <c r="XDJ235" s="1"/>
      <c r="XDK235" s="1"/>
      <c r="XDL235" s="1"/>
      <c r="XDM235" s="1"/>
      <c r="XDN235" s="1"/>
      <c r="XDO235" s="1"/>
      <c r="XDP235" s="1"/>
      <c r="XDQ235" s="1"/>
      <c r="XDR235" s="1"/>
      <c r="XDS235" s="1"/>
      <c r="XDT235" s="1"/>
      <c r="XDU235" s="1"/>
      <c r="XDV235" s="1"/>
      <c r="XDW235" s="1"/>
      <c r="XDX235" s="1"/>
      <c r="XDY235" s="1"/>
      <c r="XDZ235" s="1"/>
      <c r="XEA235" s="1"/>
      <c r="XEB235" s="1"/>
      <c r="XEC235" s="1"/>
      <c r="XED235" s="1"/>
      <c r="XEE235" s="1"/>
      <c r="XEF235" s="1"/>
      <c r="XEG235" s="1"/>
      <c r="XEH235" s="1"/>
      <c r="XEI235" s="1"/>
      <c r="XEJ235" s="1"/>
      <c r="XEK235" s="1"/>
      <c r="XEL235" s="1"/>
      <c r="XEM235" s="1"/>
      <c r="XEN235" s="1"/>
      <c r="XEO235" s="1"/>
      <c r="XEP235" s="1"/>
      <c r="XEQ235" s="1"/>
      <c r="XER235" s="1"/>
      <c r="XES235" s="1"/>
      <c r="XET235" s="1"/>
      <c r="XEU235" s="1"/>
      <c r="XEV235" s="1"/>
      <c r="XEW235" s="1"/>
      <c r="XEX235" s="1"/>
      <c r="XEY235" s="1"/>
      <c r="XEZ235" s="1"/>
      <c r="XFA235" s="1"/>
      <c r="XFB235" s="1"/>
      <c r="XFC235" s="1"/>
    </row>
    <row r="236" spans="1:150 16226:16383" s="3" customFormat="1" ht="20.25" customHeight="1" x14ac:dyDescent="0.35">
      <c r="A236" s="93">
        <v>1</v>
      </c>
      <c r="B236" s="93"/>
      <c r="C236" s="49" t="s">
        <v>329</v>
      </c>
      <c r="D236" s="100" t="s">
        <v>355</v>
      </c>
      <c r="E236" s="104">
        <f>175.78*10.764</f>
        <v>1892.09592</v>
      </c>
      <c r="F236" s="104">
        <f>(1.22*(2.45+3.05+2.92))*10.764</f>
        <v>110.57211359999998</v>
      </c>
      <c r="G236" s="102">
        <v>0</v>
      </c>
      <c r="H236" s="102">
        <f t="shared" ref="H236" si="66">E236+F236+(IF(G236&lt;101,G236,IF(G236&lt;201,G236/2,IF(G236&lt;=301,G236/3,G236/4))))</f>
        <v>2002.6680335999999</v>
      </c>
      <c r="I236" s="1" t="s">
        <v>375</v>
      </c>
      <c r="J236" s="1"/>
      <c r="K236" s="1"/>
      <c r="L236" s="1"/>
      <c r="M236" s="1"/>
      <c r="N236" s="1"/>
      <c r="O236" s="1"/>
      <c r="P236" s="1"/>
      <c r="Q236" s="1"/>
      <c r="R236" s="1"/>
      <c r="S236" s="1"/>
      <c r="T236" s="22" t="e">
        <f t="shared" ref="T236:T243" ca="1" si="67">U236&amp;""&amp;",..,"&amp;""&amp;V236</f>
        <v>#REF!</v>
      </c>
      <c r="U236" s="22" t="e">
        <f ca="1">(SUMPRODUCT(MID(0&amp;(LEFT(A235,SUM(LEN(A235)-LEN(SUBSTITUTE(A235,{"0","1","2","3"},""))))), LARGE(INDEX(ISNUMBER(--MID((LEFT(A235,SUM(LEN(A235)-LEN(SUBSTITUTE(A235,{"0","1","2","3"},""))))), ROW(INDIRECT("1:"&amp;LEN((LEFT(A235,SUM(LEN(A235)-LEN(SUBSTITUTE(A235,{"0","1","2","3"},"")))))))), 1)) * ROW(INDIRECT("1:"&amp;LEN((LEFT(A235,SUM(LEN(A235)-LEN(SUBSTITUTE(A235,{"0","1","2","3"},"")))))))), 0), ROW(INDIRECT("1:"&amp;LEN((LEFT(A235,SUM(LEN(A235)-LEN(SUBSTITUTE(A235,{"0","1","2","3"},"")))))))))+1, 1) * 10^ROW(INDIRECT("1:"&amp;LEN((LEFT(A235,SUM(LEN(A235)-LEN(SUBSTITUTE(A235,{"0","1","2","3"},""))))))))/10))*100+1</f>
        <v>#REF!</v>
      </c>
      <c r="V236" s="22">
        <f ca="1">(SUMPRODUCT(MID(0&amp;(--TRIM(RIGHT(SUBSTITUTE(LEFT(A235,_xlfn.AGGREGATE(16,6,FIND({0,1,2,3,4,5,6,7,8,9},A235,ROW(INDIRECT("1:"&amp;LEN(A235)))),1))," ",REPT(" ",LEN(A235))),LEN(A235)))), LARGE(INDEX(ISNUMBER(--MID((--TRIM(RIGHT(SUBSTITUTE(LEFT(A235,_xlfn.AGGREGATE(16,6,FIND({0,1,2,3,4,5,6,7,8,9},A235,ROW(INDIRECT("1:"&amp;LEN(A235)))),1))," ",REPT(" ",LEN(A235))),LEN(A235)))), ROW(INDIRECT("1:"&amp;LEN((--TRIM(RIGHT(SUBSTITUTE(LEFT(A235,_xlfn.AGGREGATE(16,6,FIND({0,1,2,3,4,5,6,7,8,9},A235,ROW(INDIRECT("1:"&amp;LEN(A235)))),1))," ",REPT(" ",LEN(A235))),LEN(A235))))))), 1)) * ROW(INDIRECT("1:"&amp;LEN((--TRIM(RIGHT(SUBSTITUTE(LEFT(A235,_xlfn.AGGREGATE(16,6,FIND({0,1,2,3,4,5,6,7,8,9},A235,ROW(INDIRECT("1:"&amp;LEN(A235)))),1))," ",REPT(" ",LEN(A235))),LEN(A235))))))), 0), ROW(INDIRECT("1:"&amp;LEN((--TRIM(RIGHT(SUBSTITUTE(LEFT(A235,_xlfn.AGGREGATE(16,6,FIND({0,1,2,3,4,5,6,7,8,9},A235,ROW(INDIRECT("1:"&amp;LEN(A235)))),1))," ",REPT(" ",LEN(A235))),LEN(A235))))))))+1, 1) * 10^ROW(INDIRECT("1:"&amp;LEN((--TRIM(RIGHT(SUBSTITUTE(LEFT(A235,_xlfn.AGGREGATE(16,6,FIND({0,1,2,3,4,5,6,7,8,9},A235,ROW(INDIRECT("1:"&amp;LEN(A235)))),1))," ",REPT(" ",LEN(A235))),LEN(A235)))))))/10))*100+1</f>
        <v>701</v>
      </c>
      <c r="W236" s="1"/>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c r="BD236" s="1"/>
      <c r="BE236" s="1"/>
      <c r="BF236" s="1"/>
      <c r="BG236" s="1"/>
      <c r="BH236" s="1"/>
      <c r="BI236" s="1"/>
      <c r="BJ236" s="1"/>
      <c r="BK236" s="1"/>
      <c r="BL236" s="1"/>
      <c r="BM236" s="1"/>
      <c r="BN236" s="1"/>
      <c r="BO236" s="1"/>
      <c r="BP236" s="1"/>
      <c r="BQ236" s="1"/>
      <c r="BR236" s="1"/>
      <c r="BS236" s="1"/>
      <c r="BT236" s="1"/>
      <c r="BU236" s="1"/>
      <c r="BV236" s="1"/>
      <c r="BW236" s="1"/>
      <c r="BX236" s="1"/>
      <c r="BY236" s="1"/>
      <c r="BZ236" s="1"/>
      <c r="CA236" s="1"/>
      <c r="CB236" s="1"/>
      <c r="CC236" s="1"/>
      <c r="CD236" s="1"/>
      <c r="CE236" s="1"/>
      <c r="CF236" s="1"/>
      <c r="CG236" s="1"/>
      <c r="CH236" s="1"/>
      <c r="CI236" s="1"/>
      <c r="CJ236" s="1"/>
      <c r="CK236" s="1"/>
      <c r="CL236" s="1"/>
      <c r="CM236" s="1"/>
      <c r="CN236" s="1"/>
      <c r="CO236" s="1"/>
      <c r="CP236" s="1"/>
      <c r="CQ236" s="1"/>
      <c r="CR236" s="1"/>
      <c r="CS236" s="1"/>
      <c r="CT236" s="1"/>
      <c r="CU236" s="1"/>
      <c r="CV236" s="1"/>
      <c r="CW236" s="1"/>
      <c r="CX236" s="1"/>
      <c r="CY236" s="1"/>
      <c r="CZ236" s="1"/>
      <c r="DA236" s="1"/>
      <c r="DB236" s="1"/>
      <c r="DC236" s="1"/>
      <c r="DD236" s="1"/>
      <c r="DE236" s="1"/>
      <c r="DF236" s="1"/>
      <c r="DG236" s="1"/>
      <c r="DH236" s="1"/>
      <c r="DI236" s="1"/>
      <c r="DJ236" s="1"/>
      <c r="DK236" s="1"/>
      <c r="DL236" s="1"/>
      <c r="DM236" s="1"/>
      <c r="DN236" s="1"/>
      <c r="DO236" s="1"/>
      <c r="DP236" s="1"/>
      <c r="DQ236" s="1"/>
      <c r="DR236" s="1"/>
      <c r="DS236" s="1"/>
      <c r="DT236" s="1"/>
      <c r="DU236" s="1"/>
      <c r="DV236" s="1"/>
      <c r="DW236" s="1"/>
      <c r="DX236" s="1"/>
      <c r="DY236" s="1"/>
      <c r="DZ236" s="1"/>
      <c r="EA236" s="1"/>
      <c r="EB236" s="1"/>
      <c r="EC236" s="1"/>
      <c r="ED236" s="1"/>
      <c r="EE236" s="1"/>
      <c r="EF236" s="1"/>
      <c r="EG236" s="1"/>
      <c r="EH236" s="1"/>
      <c r="EI236" s="1"/>
      <c r="EJ236" s="1"/>
      <c r="EK236" s="1"/>
      <c r="EL236" s="1"/>
      <c r="EM236" s="1"/>
      <c r="EN236" s="1"/>
      <c r="EO236" s="1"/>
      <c r="EP236" s="1"/>
      <c r="EQ236" s="1"/>
      <c r="ER236" s="1"/>
      <c r="ES236" s="1"/>
      <c r="ET236" s="1"/>
      <c r="WZB236" s="1"/>
      <c r="WZC236" s="1"/>
      <c r="WZD236" s="1"/>
      <c r="WZE236" s="1"/>
      <c r="WZF236" s="1"/>
      <c r="WZG236" s="1"/>
      <c r="WZH236" s="1"/>
      <c r="WZI236" s="1"/>
      <c r="WZJ236" s="1"/>
      <c r="WZK236" s="1"/>
      <c r="WZL236" s="1"/>
      <c r="WZM236" s="1"/>
      <c r="WZN236" s="1"/>
      <c r="WZO236" s="1"/>
      <c r="WZP236" s="1"/>
      <c r="WZQ236" s="1"/>
      <c r="WZR236" s="1"/>
      <c r="WZS236" s="1"/>
      <c r="WZT236" s="1"/>
      <c r="WZU236" s="1"/>
      <c r="WZV236" s="1"/>
      <c r="WZW236" s="1"/>
      <c r="WZX236" s="1"/>
      <c r="WZY236" s="1"/>
      <c r="WZZ236" s="1"/>
      <c r="XAA236" s="1"/>
      <c r="XAB236" s="1"/>
      <c r="XAC236" s="1"/>
      <c r="XAD236" s="1"/>
      <c r="XAE236" s="1"/>
      <c r="XAF236" s="1"/>
      <c r="XAG236" s="1"/>
      <c r="XAH236" s="1"/>
      <c r="XAI236" s="1"/>
      <c r="XAJ236" s="1"/>
      <c r="XAK236" s="1"/>
      <c r="XAL236" s="1"/>
      <c r="XAM236" s="1"/>
      <c r="XAN236" s="1"/>
      <c r="XAO236" s="1"/>
      <c r="XAP236" s="1"/>
      <c r="XAQ236" s="1"/>
      <c r="XAR236" s="1"/>
      <c r="XAS236" s="1"/>
      <c r="XAT236" s="1"/>
      <c r="XAU236" s="1"/>
      <c r="XAV236" s="1"/>
      <c r="XAW236" s="1"/>
      <c r="XAX236" s="1"/>
      <c r="XAY236" s="1"/>
      <c r="XAZ236" s="1"/>
      <c r="XBA236" s="1"/>
      <c r="XBB236" s="1"/>
      <c r="XBC236" s="1"/>
      <c r="XBD236" s="1"/>
      <c r="XBE236" s="1"/>
      <c r="XBF236" s="1"/>
      <c r="XBG236" s="1"/>
      <c r="XBH236" s="1"/>
      <c r="XBI236" s="1"/>
      <c r="XBJ236" s="1"/>
      <c r="XBK236" s="1"/>
      <c r="XBL236" s="1"/>
      <c r="XBM236" s="1"/>
      <c r="XBN236" s="1"/>
      <c r="XBO236" s="1"/>
      <c r="XBP236" s="1"/>
      <c r="XBQ236" s="1"/>
      <c r="XBR236" s="1"/>
      <c r="XBS236" s="1"/>
      <c r="XBT236" s="1"/>
      <c r="XBU236" s="1"/>
      <c r="XBV236" s="1"/>
      <c r="XBW236" s="1"/>
      <c r="XBX236" s="1"/>
      <c r="XBY236" s="1"/>
      <c r="XBZ236" s="1"/>
      <c r="XCA236" s="1"/>
      <c r="XCB236" s="1"/>
      <c r="XCC236" s="1"/>
      <c r="XCD236" s="1"/>
      <c r="XCE236" s="1"/>
      <c r="XCF236" s="1"/>
      <c r="XCG236" s="1"/>
      <c r="XCH236" s="1"/>
      <c r="XCI236" s="1"/>
      <c r="XCJ236" s="1"/>
      <c r="XCK236" s="1"/>
      <c r="XCL236" s="1"/>
      <c r="XCM236" s="1"/>
      <c r="XCN236" s="1"/>
      <c r="XCO236" s="1"/>
      <c r="XCP236" s="1"/>
      <c r="XCQ236" s="1"/>
      <c r="XCR236" s="1"/>
      <c r="XCS236" s="1"/>
      <c r="XCT236" s="1"/>
      <c r="XCU236" s="1"/>
      <c r="XCV236" s="1"/>
      <c r="XCW236" s="1"/>
      <c r="XCX236" s="1"/>
      <c r="XCY236" s="1"/>
      <c r="XCZ236" s="1"/>
      <c r="XDA236" s="1"/>
      <c r="XDB236" s="1"/>
      <c r="XDC236" s="1"/>
      <c r="XDD236" s="1"/>
      <c r="XDE236" s="1"/>
      <c r="XDF236" s="1"/>
      <c r="XDG236" s="1"/>
      <c r="XDH236" s="1"/>
      <c r="XDI236" s="1"/>
      <c r="XDJ236" s="1"/>
      <c r="XDK236" s="1"/>
      <c r="XDL236" s="1"/>
      <c r="XDM236" s="1"/>
      <c r="XDN236" s="1"/>
      <c r="XDO236" s="1"/>
      <c r="XDP236" s="1"/>
      <c r="XDQ236" s="1"/>
      <c r="XDR236" s="1"/>
      <c r="XDS236" s="1"/>
      <c r="XDT236" s="1"/>
      <c r="XDU236" s="1"/>
      <c r="XDV236" s="1"/>
      <c r="XDW236" s="1"/>
      <c r="XDX236" s="1"/>
      <c r="XDY236" s="1"/>
      <c r="XDZ236" s="1"/>
      <c r="XEA236" s="1"/>
      <c r="XEB236" s="1"/>
      <c r="XEC236" s="1"/>
      <c r="XED236" s="1"/>
      <c r="XEE236" s="1"/>
      <c r="XEF236" s="1"/>
      <c r="XEG236" s="1"/>
      <c r="XEH236" s="1"/>
      <c r="XEI236" s="1"/>
      <c r="XEJ236" s="1"/>
      <c r="XEK236" s="1"/>
      <c r="XEL236" s="1"/>
      <c r="XEM236" s="1"/>
      <c r="XEN236" s="1"/>
      <c r="XEO236" s="1"/>
      <c r="XEP236" s="1"/>
      <c r="XEQ236" s="1"/>
      <c r="XER236" s="1"/>
      <c r="XES236" s="1"/>
      <c r="XET236" s="1"/>
      <c r="XEU236" s="1"/>
      <c r="XEV236" s="1"/>
      <c r="XEW236" s="1"/>
      <c r="XEX236" s="1"/>
      <c r="XEY236" s="1"/>
      <c r="XEZ236" s="1"/>
      <c r="XFA236" s="1"/>
      <c r="XFB236" s="1"/>
      <c r="XFC236" s="1"/>
    </row>
    <row r="237" spans="1:150 16226:16383" s="3" customFormat="1" ht="20.25" customHeight="1" x14ac:dyDescent="0.35">
      <c r="A237" s="84">
        <f>A236+1</f>
        <v>2</v>
      </c>
      <c r="B237" s="85"/>
      <c r="C237" s="49" t="s">
        <v>329</v>
      </c>
      <c r="D237" s="101"/>
      <c r="E237" s="105"/>
      <c r="F237" s="105"/>
      <c r="G237" s="103"/>
      <c r="H237" s="103"/>
      <c r="I237" s="1"/>
      <c r="J237" s="1"/>
      <c r="K237" s="1"/>
      <c r="L237" s="1"/>
      <c r="M237" s="1"/>
      <c r="N237" s="1"/>
      <c r="O237" s="1"/>
      <c r="P237" s="1"/>
      <c r="Q237" s="1"/>
      <c r="R237" s="1"/>
      <c r="S237" s="1"/>
      <c r="T237" s="22" t="e">
        <f t="shared" ca="1" si="67"/>
        <v>#REF!</v>
      </c>
      <c r="U237" s="22" t="e">
        <f ca="1">U236+1</f>
        <v>#REF!</v>
      </c>
      <c r="V237" s="22">
        <f ca="1">V236+1</f>
        <v>702</v>
      </c>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c r="BD237" s="1"/>
      <c r="BE237" s="1"/>
      <c r="BF237" s="1"/>
      <c r="BG237" s="1"/>
      <c r="BH237" s="1"/>
      <c r="BI237" s="1"/>
      <c r="BJ237" s="1"/>
      <c r="BK237" s="1"/>
      <c r="BL237" s="1"/>
      <c r="BM237" s="1"/>
      <c r="BN237" s="1"/>
      <c r="BO237" s="1"/>
      <c r="BP237" s="1"/>
      <c r="BQ237" s="1"/>
      <c r="BR237" s="1"/>
      <c r="BS237" s="1"/>
      <c r="BT237" s="1"/>
      <c r="BU237" s="1"/>
      <c r="BV237" s="1"/>
      <c r="BW237" s="1"/>
      <c r="BX237" s="1"/>
      <c r="BY237" s="1"/>
      <c r="BZ237" s="1"/>
      <c r="CA237" s="1"/>
      <c r="CB237" s="1"/>
      <c r="CC237" s="1"/>
      <c r="CD237" s="1"/>
      <c r="CE237" s="1"/>
      <c r="CF237" s="1"/>
      <c r="CG237" s="1"/>
      <c r="CH237" s="1"/>
      <c r="CI237" s="1"/>
      <c r="CJ237" s="1"/>
      <c r="CK237" s="1"/>
      <c r="CL237" s="1"/>
      <c r="CM237" s="1"/>
      <c r="CN237" s="1"/>
      <c r="CO237" s="1"/>
      <c r="CP237" s="1"/>
      <c r="CQ237" s="1"/>
      <c r="CR237" s="1"/>
      <c r="CS237" s="1"/>
      <c r="CT237" s="1"/>
      <c r="CU237" s="1"/>
      <c r="CV237" s="1"/>
      <c r="CW237" s="1"/>
      <c r="CX237" s="1"/>
      <c r="CY237" s="1"/>
      <c r="CZ237" s="1"/>
      <c r="DA237" s="1"/>
      <c r="DB237" s="1"/>
      <c r="DC237" s="1"/>
      <c r="DD237" s="1"/>
      <c r="DE237" s="1"/>
      <c r="DF237" s="1"/>
      <c r="DG237" s="1"/>
      <c r="DH237" s="1"/>
      <c r="DI237" s="1"/>
      <c r="DJ237" s="1"/>
      <c r="DK237" s="1"/>
      <c r="DL237" s="1"/>
      <c r="DM237" s="1"/>
      <c r="DN237" s="1"/>
      <c r="DO237" s="1"/>
      <c r="DP237" s="1"/>
      <c r="DQ237" s="1"/>
      <c r="DR237" s="1"/>
      <c r="DS237" s="1"/>
      <c r="DT237" s="1"/>
      <c r="DU237" s="1"/>
      <c r="DV237" s="1"/>
      <c r="DW237" s="1"/>
      <c r="DX237" s="1"/>
      <c r="DY237" s="1"/>
      <c r="DZ237" s="1"/>
      <c r="EA237" s="1"/>
      <c r="EB237" s="1"/>
      <c r="EC237" s="1"/>
      <c r="ED237" s="1"/>
      <c r="EE237" s="1"/>
      <c r="EF237" s="1"/>
      <c r="EG237" s="1"/>
      <c r="EH237" s="1"/>
      <c r="EI237" s="1"/>
      <c r="EJ237" s="1"/>
      <c r="EK237" s="1"/>
      <c r="EL237" s="1"/>
      <c r="EM237" s="1"/>
      <c r="EN237" s="1"/>
      <c r="EO237" s="1"/>
      <c r="EP237" s="1"/>
      <c r="EQ237" s="1"/>
      <c r="ER237" s="1"/>
      <c r="ES237" s="1"/>
      <c r="ET237" s="1"/>
      <c r="WZB237" s="1"/>
      <c r="WZC237" s="1"/>
      <c r="WZD237" s="1"/>
      <c r="WZE237" s="1"/>
      <c r="WZF237" s="1"/>
      <c r="WZG237" s="1"/>
      <c r="WZH237" s="1"/>
      <c r="WZI237" s="1"/>
      <c r="WZJ237" s="1"/>
      <c r="WZK237" s="1"/>
      <c r="WZL237" s="1"/>
      <c r="WZM237" s="1"/>
      <c r="WZN237" s="1"/>
      <c r="WZO237" s="1"/>
      <c r="WZP237" s="1"/>
      <c r="WZQ237" s="1"/>
      <c r="WZR237" s="1"/>
      <c r="WZS237" s="1"/>
      <c r="WZT237" s="1"/>
      <c r="WZU237" s="1"/>
      <c r="WZV237" s="1"/>
      <c r="WZW237" s="1"/>
      <c r="WZX237" s="1"/>
      <c r="WZY237" s="1"/>
      <c r="WZZ237" s="1"/>
      <c r="XAA237" s="1"/>
      <c r="XAB237" s="1"/>
      <c r="XAC237" s="1"/>
      <c r="XAD237" s="1"/>
      <c r="XAE237" s="1"/>
      <c r="XAF237" s="1"/>
      <c r="XAG237" s="1"/>
      <c r="XAH237" s="1"/>
      <c r="XAI237" s="1"/>
      <c r="XAJ237" s="1"/>
      <c r="XAK237" s="1"/>
      <c r="XAL237" s="1"/>
      <c r="XAM237" s="1"/>
      <c r="XAN237" s="1"/>
      <c r="XAO237" s="1"/>
      <c r="XAP237" s="1"/>
      <c r="XAQ237" s="1"/>
      <c r="XAR237" s="1"/>
      <c r="XAS237" s="1"/>
      <c r="XAT237" s="1"/>
      <c r="XAU237" s="1"/>
      <c r="XAV237" s="1"/>
      <c r="XAW237" s="1"/>
      <c r="XAX237" s="1"/>
      <c r="XAY237" s="1"/>
      <c r="XAZ237" s="1"/>
      <c r="XBA237" s="1"/>
      <c r="XBB237" s="1"/>
      <c r="XBC237" s="1"/>
      <c r="XBD237" s="1"/>
      <c r="XBE237" s="1"/>
      <c r="XBF237" s="1"/>
      <c r="XBG237" s="1"/>
      <c r="XBH237" s="1"/>
      <c r="XBI237" s="1"/>
      <c r="XBJ237" s="1"/>
      <c r="XBK237" s="1"/>
      <c r="XBL237" s="1"/>
      <c r="XBM237" s="1"/>
      <c r="XBN237" s="1"/>
      <c r="XBO237" s="1"/>
      <c r="XBP237" s="1"/>
      <c r="XBQ237" s="1"/>
      <c r="XBR237" s="1"/>
      <c r="XBS237" s="1"/>
      <c r="XBT237" s="1"/>
      <c r="XBU237" s="1"/>
      <c r="XBV237" s="1"/>
      <c r="XBW237" s="1"/>
      <c r="XBX237" s="1"/>
      <c r="XBY237" s="1"/>
      <c r="XBZ237" s="1"/>
      <c r="XCA237" s="1"/>
      <c r="XCB237" s="1"/>
      <c r="XCC237" s="1"/>
      <c r="XCD237" s="1"/>
      <c r="XCE237" s="1"/>
      <c r="XCF237" s="1"/>
      <c r="XCG237" s="1"/>
      <c r="XCH237" s="1"/>
      <c r="XCI237" s="1"/>
      <c r="XCJ237" s="1"/>
      <c r="XCK237" s="1"/>
      <c r="XCL237" s="1"/>
      <c r="XCM237" s="1"/>
      <c r="XCN237" s="1"/>
      <c r="XCO237" s="1"/>
      <c r="XCP237" s="1"/>
      <c r="XCQ237" s="1"/>
      <c r="XCR237" s="1"/>
      <c r="XCS237" s="1"/>
      <c r="XCT237" s="1"/>
      <c r="XCU237" s="1"/>
      <c r="XCV237" s="1"/>
      <c r="XCW237" s="1"/>
      <c r="XCX237" s="1"/>
      <c r="XCY237" s="1"/>
      <c r="XCZ237" s="1"/>
      <c r="XDA237" s="1"/>
      <c r="XDB237" s="1"/>
      <c r="XDC237" s="1"/>
      <c r="XDD237" s="1"/>
      <c r="XDE237" s="1"/>
      <c r="XDF237" s="1"/>
      <c r="XDG237" s="1"/>
      <c r="XDH237" s="1"/>
      <c r="XDI237" s="1"/>
      <c r="XDJ237" s="1"/>
      <c r="XDK237" s="1"/>
      <c r="XDL237" s="1"/>
      <c r="XDM237" s="1"/>
      <c r="XDN237" s="1"/>
      <c r="XDO237" s="1"/>
      <c r="XDP237" s="1"/>
      <c r="XDQ237" s="1"/>
      <c r="XDR237" s="1"/>
      <c r="XDS237" s="1"/>
      <c r="XDT237" s="1"/>
      <c r="XDU237" s="1"/>
      <c r="XDV237" s="1"/>
      <c r="XDW237" s="1"/>
      <c r="XDX237" s="1"/>
      <c r="XDY237" s="1"/>
      <c r="XDZ237" s="1"/>
      <c r="XEA237" s="1"/>
      <c r="XEB237" s="1"/>
      <c r="XEC237" s="1"/>
      <c r="XED237" s="1"/>
      <c r="XEE237" s="1"/>
      <c r="XEF237" s="1"/>
      <c r="XEG237" s="1"/>
      <c r="XEH237" s="1"/>
      <c r="XEI237" s="1"/>
      <c r="XEJ237" s="1"/>
      <c r="XEK237" s="1"/>
      <c r="XEL237" s="1"/>
      <c r="XEM237" s="1"/>
      <c r="XEN237" s="1"/>
      <c r="XEO237" s="1"/>
      <c r="XEP237" s="1"/>
      <c r="XEQ237" s="1"/>
      <c r="XER237" s="1"/>
      <c r="XES237" s="1"/>
      <c r="XET237" s="1"/>
      <c r="XEU237" s="1"/>
      <c r="XEV237" s="1"/>
      <c r="XEW237" s="1"/>
      <c r="XEX237" s="1"/>
      <c r="XEY237" s="1"/>
      <c r="XEZ237" s="1"/>
      <c r="XFA237" s="1"/>
      <c r="XFB237" s="1"/>
      <c r="XFC237" s="1"/>
    </row>
    <row r="238" spans="1:150 16226:16383" s="3" customFormat="1" ht="20.25" customHeight="1" x14ac:dyDescent="0.35">
      <c r="A238" s="84">
        <f t="shared" ref="A238:A243" si="68">A237+1</f>
        <v>3</v>
      </c>
      <c r="B238" s="85"/>
      <c r="C238" s="49" t="s">
        <v>329</v>
      </c>
      <c r="D238" s="49" t="s">
        <v>350</v>
      </c>
      <c r="E238" s="70">
        <f>98.26*(10.764)</f>
        <v>1057.67064</v>
      </c>
      <c r="F238" s="70">
        <f>(1.52*2.4+3.05*1.22)*(10.764)</f>
        <v>79.319915999999992</v>
      </c>
      <c r="G238" s="6">
        <v>0</v>
      </c>
      <c r="H238" s="6">
        <f t="shared" ref="H238:H240" si="69">E238+F238+(IF(G238&lt;101,G238,IF(G238&lt;201,G238/2,IF(G238&lt;=301,G238/3,G238/4))))</f>
        <v>1136.990556</v>
      </c>
      <c r="I238" s="1" t="s">
        <v>375</v>
      </c>
      <c r="J238" s="1"/>
      <c r="K238" s="1"/>
      <c r="L238" s="1"/>
      <c r="M238" s="1"/>
      <c r="N238" s="1"/>
      <c r="O238" s="1"/>
      <c r="P238" s="1"/>
      <c r="Q238" s="1"/>
      <c r="R238" s="1"/>
      <c r="S238" s="1"/>
      <c r="T238" s="22" t="e">
        <f t="shared" ca="1" si="67"/>
        <v>#REF!</v>
      </c>
      <c r="U238" s="22" t="e">
        <f t="shared" ref="U238:V238" ca="1" si="70">U237+1</f>
        <v>#REF!</v>
      </c>
      <c r="V238" s="22">
        <f t="shared" ca="1" si="70"/>
        <v>703</v>
      </c>
      <c r="W238" s="1"/>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c r="BD238" s="1"/>
      <c r="BE238" s="1"/>
      <c r="BF238" s="1"/>
      <c r="BG238" s="1"/>
      <c r="BH238" s="1"/>
      <c r="BI238" s="1"/>
      <c r="BJ238" s="1"/>
      <c r="BK238" s="1"/>
      <c r="BL238" s="1"/>
      <c r="BM238" s="1"/>
      <c r="BN238" s="1"/>
      <c r="BO238" s="1"/>
      <c r="BP238" s="1"/>
      <c r="BQ238" s="1"/>
      <c r="BR238" s="1"/>
      <c r="BS238" s="1"/>
      <c r="BT238" s="1"/>
      <c r="BU238" s="1"/>
      <c r="BV238" s="1"/>
      <c r="BW238" s="1"/>
      <c r="BX238" s="1"/>
      <c r="BY238" s="1"/>
      <c r="BZ238" s="1"/>
      <c r="CA238" s="1"/>
      <c r="CB238" s="1"/>
      <c r="CC238" s="1"/>
      <c r="CD238" s="1"/>
      <c r="CE238" s="1"/>
      <c r="CF238" s="1"/>
      <c r="CG238" s="1"/>
      <c r="CH238" s="1"/>
      <c r="CI238" s="1"/>
      <c r="CJ238" s="1"/>
      <c r="CK238" s="1"/>
      <c r="CL238" s="1"/>
      <c r="CM238" s="1"/>
      <c r="CN238" s="1"/>
      <c r="CO238" s="1"/>
      <c r="CP238" s="1"/>
      <c r="CQ238" s="1"/>
      <c r="CR238" s="1"/>
      <c r="CS238" s="1"/>
      <c r="CT238" s="1"/>
      <c r="CU238" s="1"/>
      <c r="CV238" s="1"/>
      <c r="CW238" s="1"/>
      <c r="CX238" s="1"/>
      <c r="CY238" s="1"/>
      <c r="CZ238" s="1"/>
      <c r="DA238" s="1"/>
      <c r="DB238" s="1"/>
      <c r="DC238" s="1"/>
      <c r="DD238" s="1"/>
      <c r="DE238" s="1"/>
      <c r="DF238" s="1"/>
      <c r="DG238" s="1"/>
      <c r="DH238" s="1"/>
      <c r="DI238" s="1"/>
      <c r="DJ238" s="1"/>
      <c r="DK238" s="1"/>
      <c r="DL238" s="1"/>
      <c r="DM238" s="1"/>
      <c r="DN238" s="1"/>
      <c r="DO238" s="1"/>
      <c r="DP238" s="1"/>
      <c r="DQ238" s="1"/>
      <c r="DR238" s="1"/>
      <c r="DS238" s="1"/>
      <c r="DT238" s="1"/>
      <c r="DU238" s="1"/>
      <c r="DV238" s="1"/>
      <c r="DW238" s="1"/>
      <c r="DX238" s="1"/>
      <c r="DY238" s="1"/>
      <c r="DZ238" s="1"/>
      <c r="EA238" s="1"/>
      <c r="EB238" s="1"/>
      <c r="EC238" s="1"/>
      <c r="ED238" s="1"/>
      <c r="EE238" s="1"/>
      <c r="EF238" s="1"/>
      <c r="EG238" s="1"/>
      <c r="EH238" s="1"/>
      <c r="EI238" s="1"/>
      <c r="EJ238" s="1"/>
      <c r="EK238" s="1"/>
      <c r="EL238" s="1"/>
      <c r="EM238" s="1"/>
      <c r="EN238" s="1"/>
      <c r="EO238" s="1"/>
      <c r="EP238" s="1"/>
      <c r="EQ238" s="1"/>
      <c r="ER238" s="1"/>
      <c r="ES238" s="1"/>
      <c r="ET238" s="1"/>
      <c r="WZB238" s="1"/>
      <c r="WZC238" s="1"/>
      <c r="WZD238" s="1"/>
      <c r="WZE238" s="1"/>
      <c r="WZF238" s="1"/>
      <c r="WZG238" s="1"/>
      <c r="WZH238" s="1"/>
      <c r="WZI238" s="1"/>
      <c r="WZJ238" s="1"/>
      <c r="WZK238" s="1"/>
      <c r="WZL238" s="1"/>
      <c r="WZM238" s="1"/>
      <c r="WZN238" s="1"/>
      <c r="WZO238" s="1"/>
      <c r="WZP238" s="1"/>
      <c r="WZQ238" s="1"/>
      <c r="WZR238" s="1"/>
      <c r="WZS238" s="1"/>
      <c r="WZT238" s="1"/>
      <c r="WZU238" s="1"/>
      <c r="WZV238" s="1"/>
      <c r="WZW238" s="1"/>
      <c r="WZX238" s="1"/>
      <c r="WZY238" s="1"/>
      <c r="WZZ238" s="1"/>
      <c r="XAA238" s="1"/>
      <c r="XAB238" s="1"/>
      <c r="XAC238" s="1"/>
      <c r="XAD238" s="1"/>
      <c r="XAE238" s="1"/>
      <c r="XAF238" s="1"/>
      <c r="XAG238" s="1"/>
      <c r="XAH238" s="1"/>
      <c r="XAI238" s="1"/>
      <c r="XAJ238" s="1"/>
      <c r="XAK238" s="1"/>
      <c r="XAL238" s="1"/>
      <c r="XAM238" s="1"/>
      <c r="XAN238" s="1"/>
      <c r="XAO238" s="1"/>
      <c r="XAP238" s="1"/>
      <c r="XAQ238" s="1"/>
      <c r="XAR238" s="1"/>
      <c r="XAS238" s="1"/>
      <c r="XAT238" s="1"/>
      <c r="XAU238" s="1"/>
      <c r="XAV238" s="1"/>
      <c r="XAW238" s="1"/>
      <c r="XAX238" s="1"/>
      <c r="XAY238" s="1"/>
      <c r="XAZ238" s="1"/>
      <c r="XBA238" s="1"/>
      <c r="XBB238" s="1"/>
      <c r="XBC238" s="1"/>
      <c r="XBD238" s="1"/>
      <c r="XBE238" s="1"/>
      <c r="XBF238" s="1"/>
      <c r="XBG238" s="1"/>
      <c r="XBH238" s="1"/>
      <c r="XBI238" s="1"/>
      <c r="XBJ238" s="1"/>
      <c r="XBK238" s="1"/>
      <c r="XBL238" s="1"/>
      <c r="XBM238" s="1"/>
      <c r="XBN238" s="1"/>
      <c r="XBO238" s="1"/>
      <c r="XBP238" s="1"/>
      <c r="XBQ238" s="1"/>
      <c r="XBR238" s="1"/>
      <c r="XBS238" s="1"/>
      <c r="XBT238" s="1"/>
      <c r="XBU238" s="1"/>
      <c r="XBV238" s="1"/>
      <c r="XBW238" s="1"/>
      <c r="XBX238" s="1"/>
      <c r="XBY238" s="1"/>
      <c r="XBZ238" s="1"/>
      <c r="XCA238" s="1"/>
      <c r="XCB238" s="1"/>
      <c r="XCC238" s="1"/>
      <c r="XCD238" s="1"/>
      <c r="XCE238" s="1"/>
      <c r="XCF238" s="1"/>
      <c r="XCG238" s="1"/>
      <c r="XCH238" s="1"/>
      <c r="XCI238" s="1"/>
      <c r="XCJ238" s="1"/>
      <c r="XCK238" s="1"/>
      <c r="XCL238" s="1"/>
      <c r="XCM238" s="1"/>
      <c r="XCN238" s="1"/>
      <c r="XCO238" s="1"/>
      <c r="XCP238" s="1"/>
      <c r="XCQ238" s="1"/>
      <c r="XCR238" s="1"/>
      <c r="XCS238" s="1"/>
      <c r="XCT238" s="1"/>
      <c r="XCU238" s="1"/>
      <c r="XCV238" s="1"/>
      <c r="XCW238" s="1"/>
      <c r="XCX238" s="1"/>
      <c r="XCY238" s="1"/>
      <c r="XCZ238" s="1"/>
      <c r="XDA238" s="1"/>
      <c r="XDB238" s="1"/>
      <c r="XDC238" s="1"/>
      <c r="XDD238" s="1"/>
      <c r="XDE238" s="1"/>
      <c r="XDF238" s="1"/>
      <c r="XDG238" s="1"/>
      <c r="XDH238" s="1"/>
      <c r="XDI238" s="1"/>
      <c r="XDJ238" s="1"/>
      <c r="XDK238" s="1"/>
      <c r="XDL238" s="1"/>
      <c r="XDM238" s="1"/>
      <c r="XDN238" s="1"/>
      <c r="XDO238" s="1"/>
      <c r="XDP238" s="1"/>
      <c r="XDQ238" s="1"/>
      <c r="XDR238" s="1"/>
      <c r="XDS238" s="1"/>
      <c r="XDT238" s="1"/>
      <c r="XDU238" s="1"/>
      <c r="XDV238" s="1"/>
      <c r="XDW238" s="1"/>
      <c r="XDX238" s="1"/>
      <c r="XDY238" s="1"/>
      <c r="XDZ238" s="1"/>
      <c r="XEA238" s="1"/>
      <c r="XEB238" s="1"/>
      <c r="XEC238" s="1"/>
      <c r="XED238" s="1"/>
      <c r="XEE238" s="1"/>
      <c r="XEF238" s="1"/>
      <c r="XEG238" s="1"/>
      <c r="XEH238" s="1"/>
      <c r="XEI238" s="1"/>
      <c r="XEJ238" s="1"/>
      <c r="XEK238" s="1"/>
      <c r="XEL238" s="1"/>
      <c r="XEM238" s="1"/>
      <c r="XEN238" s="1"/>
      <c r="XEO238" s="1"/>
      <c r="XEP238" s="1"/>
      <c r="XEQ238" s="1"/>
      <c r="XER238" s="1"/>
      <c r="XES238" s="1"/>
      <c r="XET238" s="1"/>
      <c r="XEU238" s="1"/>
      <c r="XEV238" s="1"/>
      <c r="XEW238" s="1"/>
      <c r="XEX238" s="1"/>
      <c r="XEY238" s="1"/>
      <c r="XEZ238" s="1"/>
      <c r="XFA238" s="1"/>
      <c r="XFB238" s="1"/>
      <c r="XFC238" s="1"/>
    </row>
    <row r="239" spans="1:150 16226:16383" s="3" customFormat="1" ht="20.25" customHeight="1" x14ac:dyDescent="0.35">
      <c r="A239" s="84">
        <f t="shared" si="68"/>
        <v>4</v>
      </c>
      <c r="B239" s="85"/>
      <c r="C239" s="49" t="s">
        <v>329</v>
      </c>
      <c r="D239" s="49" t="s">
        <v>335</v>
      </c>
      <c r="E239" s="70">
        <f>(73.18)*(10.764)</f>
        <v>787.70952</v>
      </c>
      <c r="F239" s="70">
        <f>(1.22*(2.92+2.45))*(10.764)</f>
        <v>70.519269600000001</v>
      </c>
      <c r="G239" s="6">
        <v>0</v>
      </c>
      <c r="H239" s="6">
        <f t="shared" si="69"/>
        <v>858.22878960000003</v>
      </c>
      <c r="I239" s="1" t="s">
        <v>375</v>
      </c>
      <c r="J239" s="1"/>
      <c r="K239" s="1"/>
      <c r="L239" s="1"/>
      <c r="M239" s="1"/>
      <c r="N239" s="1"/>
      <c r="O239" s="1"/>
      <c r="P239" s="1"/>
      <c r="Q239" s="1"/>
      <c r="R239" s="1"/>
      <c r="S239" s="1"/>
      <c r="T239" s="22" t="e">
        <f t="shared" ca="1" si="67"/>
        <v>#REF!</v>
      </c>
      <c r="U239" s="22" t="e">
        <f t="shared" ref="U239:V239" ca="1" si="71">U238+1</f>
        <v>#REF!</v>
      </c>
      <c r="V239" s="22">
        <f t="shared" ca="1" si="71"/>
        <v>704</v>
      </c>
      <c r="W239" s="1"/>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c r="BD239" s="1"/>
      <c r="BE239" s="1"/>
      <c r="BF239" s="1"/>
      <c r="BG239" s="1"/>
      <c r="BH239" s="1"/>
      <c r="BI239" s="1"/>
      <c r="BJ239" s="1"/>
      <c r="BK239" s="1"/>
      <c r="BL239" s="1"/>
      <c r="BM239" s="1"/>
      <c r="BN239" s="1"/>
      <c r="BO239" s="1"/>
      <c r="BP239" s="1"/>
      <c r="BQ239" s="1"/>
      <c r="BR239" s="1"/>
      <c r="BS239" s="1"/>
      <c r="BT239" s="1"/>
      <c r="BU239" s="1"/>
      <c r="BV239" s="1"/>
      <c r="BW239" s="1"/>
      <c r="BX239" s="1"/>
      <c r="BY239" s="1"/>
      <c r="BZ239" s="1"/>
      <c r="CA239" s="1"/>
      <c r="CB239" s="1"/>
      <c r="CC239" s="1"/>
      <c r="CD239" s="1"/>
      <c r="CE239" s="1"/>
      <c r="CF239" s="1"/>
      <c r="CG239" s="1"/>
      <c r="CH239" s="1"/>
      <c r="CI239" s="1"/>
      <c r="CJ239" s="1"/>
      <c r="CK239" s="1"/>
      <c r="CL239" s="1"/>
      <c r="CM239" s="1"/>
      <c r="CN239" s="1"/>
      <c r="CO239" s="1"/>
      <c r="CP239" s="1"/>
      <c r="CQ239" s="1"/>
      <c r="CR239" s="1"/>
      <c r="CS239" s="1"/>
      <c r="CT239" s="1"/>
      <c r="CU239" s="1"/>
      <c r="CV239" s="1"/>
      <c r="CW239" s="1"/>
      <c r="CX239" s="1"/>
      <c r="CY239" s="1"/>
      <c r="CZ239" s="1"/>
      <c r="DA239" s="1"/>
      <c r="DB239" s="1"/>
      <c r="DC239" s="1"/>
      <c r="DD239" s="1"/>
      <c r="DE239" s="1"/>
      <c r="DF239" s="1"/>
      <c r="DG239" s="1"/>
      <c r="DH239" s="1"/>
      <c r="DI239" s="1"/>
      <c r="DJ239" s="1"/>
      <c r="DK239" s="1"/>
      <c r="DL239" s="1"/>
      <c r="DM239" s="1"/>
      <c r="DN239" s="1"/>
      <c r="DO239" s="1"/>
      <c r="DP239" s="1"/>
      <c r="DQ239" s="1"/>
      <c r="DR239" s="1"/>
      <c r="DS239" s="1"/>
      <c r="DT239" s="1"/>
      <c r="DU239" s="1"/>
      <c r="DV239" s="1"/>
      <c r="DW239" s="1"/>
      <c r="DX239" s="1"/>
      <c r="DY239" s="1"/>
      <c r="DZ239" s="1"/>
      <c r="EA239" s="1"/>
      <c r="EB239" s="1"/>
      <c r="EC239" s="1"/>
      <c r="ED239" s="1"/>
      <c r="EE239" s="1"/>
      <c r="EF239" s="1"/>
      <c r="EG239" s="1"/>
      <c r="EH239" s="1"/>
      <c r="EI239" s="1"/>
      <c r="EJ239" s="1"/>
      <c r="EK239" s="1"/>
      <c r="EL239" s="1"/>
      <c r="EM239" s="1"/>
      <c r="EN239" s="1"/>
      <c r="EO239" s="1"/>
      <c r="EP239" s="1"/>
      <c r="EQ239" s="1"/>
      <c r="ER239" s="1"/>
      <c r="ES239" s="1"/>
      <c r="ET239" s="1"/>
      <c r="WZB239" s="1"/>
      <c r="WZC239" s="1"/>
      <c r="WZD239" s="1"/>
      <c r="WZE239" s="1"/>
      <c r="WZF239" s="1"/>
      <c r="WZG239" s="1"/>
      <c r="WZH239" s="1"/>
      <c r="WZI239" s="1"/>
      <c r="WZJ239" s="1"/>
      <c r="WZK239" s="1"/>
      <c r="WZL239" s="1"/>
      <c r="WZM239" s="1"/>
      <c r="WZN239" s="1"/>
      <c r="WZO239" s="1"/>
      <c r="WZP239" s="1"/>
      <c r="WZQ239" s="1"/>
      <c r="WZR239" s="1"/>
      <c r="WZS239" s="1"/>
      <c r="WZT239" s="1"/>
      <c r="WZU239" s="1"/>
      <c r="WZV239" s="1"/>
      <c r="WZW239" s="1"/>
      <c r="WZX239" s="1"/>
      <c r="WZY239" s="1"/>
      <c r="WZZ239" s="1"/>
      <c r="XAA239" s="1"/>
      <c r="XAB239" s="1"/>
      <c r="XAC239" s="1"/>
      <c r="XAD239" s="1"/>
      <c r="XAE239" s="1"/>
      <c r="XAF239" s="1"/>
      <c r="XAG239" s="1"/>
      <c r="XAH239" s="1"/>
      <c r="XAI239" s="1"/>
      <c r="XAJ239" s="1"/>
      <c r="XAK239" s="1"/>
      <c r="XAL239" s="1"/>
      <c r="XAM239" s="1"/>
      <c r="XAN239" s="1"/>
      <c r="XAO239" s="1"/>
      <c r="XAP239" s="1"/>
      <c r="XAQ239" s="1"/>
      <c r="XAR239" s="1"/>
      <c r="XAS239" s="1"/>
      <c r="XAT239" s="1"/>
      <c r="XAU239" s="1"/>
      <c r="XAV239" s="1"/>
      <c r="XAW239" s="1"/>
      <c r="XAX239" s="1"/>
      <c r="XAY239" s="1"/>
      <c r="XAZ239" s="1"/>
      <c r="XBA239" s="1"/>
      <c r="XBB239" s="1"/>
      <c r="XBC239" s="1"/>
      <c r="XBD239" s="1"/>
      <c r="XBE239" s="1"/>
      <c r="XBF239" s="1"/>
      <c r="XBG239" s="1"/>
      <c r="XBH239" s="1"/>
      <c r="XBI239" s="1"/>
      <c r="XBJ239" s="1"/>
      <c r="XBK239" s="1"/>
      <c r="XBL239" s="1"/>
      <c r="XBM239" s="1"/>
      <c r="XBN239" s="1"/>
      <c r="XBO239" s="1"/>
      <c r="XBP239" s="1"/>
      <c r="XBQ239" s="1"/>
      <c r="XBR239" s="1"/>
      <c r="XBS239" s="1"/>
      <c r="XBT239" s="1"/>
      <c r="XBU239" s="1"/>
      <c r="XBV239" s="1"/>
      <c r="XBW239" s="1"/>
      <c r="XBX239" s="1"/>
      <c r="XBY239" s="1"/>
      <c r="XBZ239" s="1"/>
      <c r="XCA239" s="1"/>
      <c r="XCB239" s="1"/>
      <c r="XCC239" s="1"/>
      <c r="XCD239" s="1"/>
      <c r="XCE239" s="1"/>
      <c r="XCF239" s="1"/>
      <c r="XCG239" s="1"/>
      <c r="XCH239" s="1"/>
      <c r="XCI239" s="1"/>
      <c r="XCJ239" s="1"/>
      <c r="XCK239" s="1"/>
      <c r="XCL239" s="1"/>
      <c r="XCM239" s="1"/>
      <c r="XCN239" s="1"/>
      <c r="XCO239" s="1"/>
      <c r="XCP239" s="1"/>
      <c r="XCQ239" s="1"/>
      <c r="XCR239" s="1"/>
      <c r="XCS239" s="1"/>
      <c r="XCT239" s="1"/>
      <c r="XCU239" s="1"/>
      <c r="XCV239" s="1"/>
      <c r="XCW239" s="1"/>
      <c r="XCX239" s="1"/>
      <c r="XCY239" s="1"/>
      <c r="XCZ239" s="1"/>
      <c r="XDA239" s="1"/>
      <c r="XDB239" s="1"/>
      <c r="XDC239" s="1"/>
      <c r="XDD239" s="1"/>
      <c r="XDE239" s="1"/>
      <c r="XDF239" s="1"/>
      <c r="XDG239" s="1"/>
      <c r="XDH239" s="1"/>
      <c r="XDI239" s="1"/>
      <c r="XDJ239" s="1"/>
      <c r="XDK239" s="1"/>
      <c r="XDL239" s="1"/>
      <c r="XDM239" s="1"/>
      <c r="XDN239" s="1"/>
      <c r="XDO239" s="1"/>
      <c r="XDP239" s="1"/>
      <c r="XDQ239" s="1"/>
      <c r="XDR239" s="1"/>
      <c r="XDS239" s="1"/>
      <c r="XDT239" s="1"/>
      <c r="XDU239" s="1"/>
      <c r="XDV239" s="1"/>
      <c r="XDW239" s="1"/>
      <c r="XDX239" s="1"/>
      <c r="XDY239" s="1"/>
      <c r="XDZ239" s="1"/>
      <c r="XEA239" s="1"/>
      <c r="XEB239" s="1"/>
      <c r="XEC239" s="1"/>
      <c r="XED239" s="1"/>
      <c r="XEE239" s="1"/>
      <c r="XEF239" s="1"/>
      <c r="XEG239" s="1"/>
      <c r="XEH239" s="1"/>
      <c r="XEI239" s="1"/>
      <c r="XEJ239" s="1"/>
      <c r="XEK239" s="1"/>
      <c r="XEL239" s="1"/>
      <c r="XEM239" s="1"/>
      <c r="XEN239" s="1"/>
      <c r="XEO239" s="1"/>
      <c r="XEP239" s="1"/>
      <c r="XEQ239" s="1"/>
      <c r="XER239" s="1"/>
      <c r="XES239" s="1"/>
      <c r="XET239" s="1"/>
      <c r="XEU239" s="1"/>
      <c r="XEV239" s="1"/>
      <c r="XEW239" s="1"/>
      <c r="XEX239" s="1"/>
      <c r="XEY239" s="1"/>
      <c r="XEZ239" s="1"/>
      <c r="XFA239" s="1"/>
      <c r="XFB239" s="1"/>
      <c r="XFC239" s="1"/>
    </row>
    <row r="240" spans="1:150 16226:16383" s="3" customFormat="1" ht="20.25" customHeight="1" x14ac:dyDescent="0.35">
      <c r="A240" s="84">
        <f t="shared" si="68"/>
        <v>5</v>
      </c>
      <c r="B240" s="85"/>
      <c r="C240" s="49" t="s">
        <v>329</v>
      </c>
      <c r="D240" s="49" t="s">
        <v>350</v>
      </c>
      <c r="E240" s="70">
        <f>98.26*(10.764)</f>
        <v>1057.67064</v>
      </c>
      <c r="F240" s="70">
        <f>(2.4*1.52+1.22*3.05)*(10.764)</f>
        <v>79.319915999999992</v>
      </c>
      <c r="G240" s="6">
        <v>0</v>
      </c>
      <c r="H240" s="6">
        <f t="shared" si="69"/>
        <v>1136.990556</v>
      </c>
      <c r="I240" s="1" t="s">
        <v>375</v>
      </c>
      <c r="J240" s="1"/>
      <c r="K240" s="1"/>
      <c r="L240" s="1"/>
      <c r="M240" s="1"/>
      <c r="N240" s="1"/>
      <c r="O240" s="1"/>
      <c r="P240" s="1"/>
      <c r="Q240" s="1"/>
      <c r="R240" s="1"/>
      <c r="S240" s="1"/>
      <c r="T240" s="22" t="e">
        <f t="shared" ca="1" si="67"/>
        <v>#REF!</v>
      </c>
      <c r="U240" s="22" t="e">
        <f t="shared" ref="U240:V240" ca="1" si="72">U239+1</f>
        <v>#REF!</v>
      </c>
      <c r="V240" s="22">
        <f t="shared" ca="1" si="72"/>
        <v>705</v>
      </c>
      <c r="W240" s="1"/>
      <c r="X240" s="1"/>
      <c r="Y240" s="1"/>
      <c r="Z240" s="1"/>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c r="BD240" s="1"/>
      <c r="BE240" s="1"/>
      <c r="BF240" s="1"/>
      <c r="BG240" s="1"/>
      <c r="BH240" s="1"/>
      <c r="BI240" s="1"/>
      <c r="BJ240" s="1"/>
      <c r="BK240" s="1"/>
      <c r="BL240" s="1"/>
      <c r="BM240" s="1"/>
      <c r="BN240" s="1"/>
      <c r="BO240" s="1"/>
      <c r="BP240" s="1"/>
      <c r="BQ240" s="1"/>
      <c r="BR240" s="1"/>
      <c r="BS240" s="1"/>
      <c r="BT240" s="1"/>
      <c r="BU240" s="1"/>
      <c r="BV240" s="1"/>
      <c r="BW240" s="1"/>
      <c r="BX240" s="1"/>
      <c r="BY240" s="1"/>
      <c r="BZ240" s="1"/>
      <c r="CA240" s="1"/>
      <c r="CB240" s="1"/>
      <c r="CC240" s="1"/>
      <c r="CD240" s="1"/>
      <c r="CE240" s="1"/>
      <c r="CF240" s="1"/>
      <c r="CG240" s="1"/>
      <c r="CH240" s="1"/>
      <c r="CI240" s="1"/>
      <c r="CJ240" s="1"/>
      <c r="CK240" s="1"/>
      <c r="CL240" s="1"/>
      <c r="CM240" s="1"/>
      <c r="CN240" s="1"/>
      <c r="CO240" s="1"/>
      <c r="CP240" s="1"/>
      <c r="CQ240" s="1"/>
      <c r="CR240" s="1"/>
      <c r="CS240" s="1"/>
      <c r="CT240" s="1"/>
      <c r="CU240" s="1"/>
      <c r="CV240" s="1"/>
      <c r="CW240" s="1"/>
      <c r="CX240" s="1"/>
      <c r="CY240" s="1"/>
      <c r="CZ240" s="1"/>
      <c r="DA240" s="1"/>
      <c r="DB240" s="1"/>
      <c r="DC240" s="1"/>
      <c r="DD240" s="1"/>
      <c r="DE240" s="1"/>
      <c r="DF240" s="1"/>
      <c r="DG240" s="1"/>
      <c r="DH240" s="1"/>
      <c r="DI240" s="1"/>
      <c r="DJ240" s="1"/>
      <c r="DK240" s="1"/>
      <c r="DL240" s="1"/>
      <c r="DM240" s="1"/>
      <c r="DN240" s="1"/>
      <c r="DO240" s="1"/>
      <c r="DP240" s="1"/>
      <c r="DQ240" s="1"/>
      <c r="DR240" s="1"/>
      <c r="DS240" s="1"/>
      <c r="DT240" s="1"/>
      <c r="DU240" s="1"/>
      <c r="DV240" s="1"/>
      <c r="DW240" s="1"/>
      <c r="DX240" s="1"/>
      <c r="DY240" s="1"/>
      <c r="DZ240" s="1"/>
      <c r="EA240" s="1"/>
      <c r="EB240" s="1"/>
      <c r="EC240" s="1"/>
      <c r="ED240" s="1"/>
      <c r="EE240" s="1"/>
      <c r="EF240" s="1"/>
      <c r="EG240" s="1"/>
      <c r="EH240" s="1"/>
      <c r="EI240" s="1"/>
      <c r="EJ240" s="1"/>
      <c r="EK240" s="1"/>
      <c r="EL240" s="1"/>
      <c r="EM240" s="1"/>
      <c r="EN240" s="1"/>
      <c r="EO240" s="1"/>
      <c r="EP240" s="1"/>
      <c r="EQ240" s="1"/>
      <c r="ER240" s="1"/>
      <c r="ES240" s="1"/>
      <c r="ET240" s="1"/>
      <c r="WZB240" s="1"/>
      <c r="WZC240" s="1"/>
      <c r="WZD240" s="1"/>
      <c r="WZE240" s="1"/>
      <c r="WZF240" s="1"/>
      <c r="WZG240" s="1"/>
      <c r="WZH240" s="1"/>
      <c r="WZI240" s="1"/>
      <c r="WZJ240" s="1"/>
      <c r="WZK240" s="1"/>
      <c r="WZL240" s="1"/>
      <c r="WZM240" s="1"/>
      <c r="WZN240" s="1"/>
      <c r="WZO240" s="1"/>
      <c r="WZP240" s="1"/>
      <c r="WZQ240" s="1"/>
      <c r="WZR240" s="1"/>
      <c r="WZS240" s="1"/>
      <c r="WZT240" s="1"/>
      <c r="WZU240" s="1"/>
      <c r="WZV240" s="1"/>
      <c r="WZW240" s="1"/>
      <c r="WZX240" s="1"/>
      <c r="WZY240" s="1"/>
      <c r="WZZ240" s="1"/>
      <c r="XAA240" s="1"/>
      <c r="XAB240" s="1"/>
      <c r="XAC240" s="1"/>
      <c r="XAD240" s="1"/>
      <c r="XAE240" s="1"/>
      <c r="XAF240" s="1"/>
      <c r="XAG240" s="1"/>
      <c r="XAH240" s="1"/>
      <c r="XAI240" s="1"/>
      <c r="XAJ240" s="1"/>
      <c r="XAK240" s="1"/>
      <c r="XAL240" s="1"/>
      <c r="XAM240" s="1"/>
      <c r="XAN240" s="1"/>
      <c r="XAO240" s="1"/>
      <c r="XAP240" s="1"/>
      <c r="XAQ240" s="1"/>
      <c r="XAR240" s="1"/>
      <c r="XAS240" s="1"/>
      <c r="XAT240" s="1"/>
      <c r="XAU240" s="1"/>
      <c r="XAV240" s="1"/>
      <c r="XAW240" s="1"/>
      <c r="XAX240" s="1"/>
      <c r="XAY240" s="1"/>
      <c r="XAZ240" s="1"/>
      <c r="XBA240" s="1"/>
      <c r="XBB240" s="1"/>
      <c r="XBC240" s="1"/>
      <c r="XBD240" s="1"/>
      <c r="XBE240" s="1"/>
      <c r="XBF240" s="1"/>
      <c r="XBG240" s="1"/>
      <c r="XBH240" s="1"/>
      <c r="XBI240" s="1"/>
      <c r="XBJ240" s="1"/>
      <c r="XBK240" s="1"/>
      <c r="XBL240" s="1"/>
      <c r="XBM240" s="1"/>
      <c r="XBN240" s="1"/>
      <c r="XBO240" s="1"/>
      <c r="XBP240" s="1"/>
      <c r="XBQ240" s="1"/>
      <c r="XBR240" s="1"/>
      <c r="XBS240" s="1"/>
      <c r="XBT240" s="1"/>
      <c r="XBU240" s="1"/>
      <c r="XBV240" s="1"/>
      <c r="XBW240" s="1"/>
      <c r="XBX240" s="1"/>
      <c r="XBY240" s="1"/>
      <c r="XBZ240" s="1"/>
      <c r="XCA240" s="1"/>
      <c r="XCB240" s="1"/>
      <c r="XCC240" s="1"/>
      <c r="XCD240" s="1"/>
      <c r="XCE240" s="1"/>
      <c r="XCF240" s="1"/>
      <c r="XCG240" s="1"/>
      <c r="XCH240" s="1"/>
      <c r="XCI240" s="1"/>
      <c r="XCJ240" s="1"/>
      <c r="XCK240" s="1"/>
      <c r="XCL240" s="1"/>
      <c r="XCM240" s="1"/>
      <c r="XCN240" s="1"/>
      <c r="XCO240" s="1"/>
      <c r="XCP240" s="1"/>
      <c r="XCQ240" s="1"/>
      <c r="XCR240" s="1"/>
      <c r="XCS240" s="1"/>
      <c r="XCT240" s="1"/>
      <c r="XCU240" s="1"/>
      <c r="XCV240" s="1"/>
      <c r="XCW240" s="1"/>
      <c r="XCX240" s="1"/>
      <c r="XCY240" s="1"/>
      <c r="XCZ240" s="1"/>
      <c r="XDA240" s="1"/>
      <c r="XDB240" s="1"/>
      <c r="XDC240" s="1"/>
      <c r="XDD240" s="1"/>
      <c r="XDE240" s="1"/>
      <c r="XDF240" s="1"/>
      <c r="XDG240" s="1"/>
      <c r="XDH240" s="1"/>
      <c r="XDI240" s="1"/>
      <c r="XDJ240" s="1"/>
      <c r="XDK240" s="1"/>
      <c r="XDL240" s="1"/>
      <c r="XDM240" s="1"/>
      <c r="XDN240" s="1"/>
      <c r="XDO240" s="1"/>
      <c r="XDP240" s="1"/>
      <c r="XDQ240" s="1"/>
      <c r="XDR240" s="1"/>
      <c r="XDS240" s="1"/>
      <c r="XDT240" s="1"/>
      <c r="XDU240" s="1"/>
      <c r="XDV240" s="1"/>
      <c r="XDW240" s="1"/>
      <c r="XDX240" s="1"/>
      <c r="XDY240" s="1"/>
      <c r="XDZ240" s="1"/>
      <c r="XEA240" s="1"/>
      <c r="XEB240" s="1"/>
      <c r="XEC240" s="1"/>
      <c r="XED240" s="1"/>
      <c r="XEE240" s="1"/>
      <c r="XEF240" s="1"/>
      <c r="XEG240" s="1"/>
      <c r="XEH240" s="1"/>
      <c r="XEI240" s="1"/>
      <c r="XEJ240" s="1"/>
      <c r="XEK240" s="1"/>
      <c r="XEL240" s="1"/>
      <c r="XEM240" s="1"/>
      <c r="XEN240" s="1"/>
      <c r="XEO240" s="1"/>
      <c r="XEP240" s="1"/>
      <c r="XEQ240" s="1"/>
      <c r="XER240" s="1"/>
      <c r="XES240" s="1"/>
      <c r="XET240" s="1"/>
      <c r="XEU240" s="1"/>
      <c r="XEV240" s="1"/>
      <c r="XEW240" s="1"/>
      <c r="XEX240" s="1"/>
      <c r="XEY240" s="1"/>
      <c r="XEZ240" s="1"/>
      <c r="XFA240" s="1"/>
      <c r="XFB240" s="1"/>
      <c r="XFC240" s="1"/>
    </row>
    <row r="241" spans="1:150 16226:16383" s="3" customFormat="1" ht="20.25" customHeight="1" x14ac:dyDescent="0.35">
      <c r="A241" s="84">
        <f t="shared" si="68"/>
        <v>6</v>
      </c>
      <c r="B241" s="85"/>
      <c r="C241" s="49" t="s">
        <v>329</v>
      </c>
      <c r="D241" s="86" t="s">
        <v>345</v>
      </c>
      <c r="E241" s="87"/>
      <c r="F241" s="87"/>
      <c r="G241" s="88"/>
      <c r="H241" s="89"/>
      <c r="I241" s="1"/>
      <c r="J241" s="1"/>
      <c r="K241" s="1"/>
      <c r="L241" s="1"/>
      <c r="M241" s="1"/>
      <c r="N241" s="1"/>
      <c r="O241" s="1"/>
      <c r="P241" s="1"/>
      <c r="Q241" s="1"/>
      <c r="R241" s="1"/>
      <c r="S241" s="1"/>
      <c r="T241" s="22" t="e">
        <f t="shared" ca="1" si="67"/>
        <v>#REF!</v>
      </c>
      <c r="U241" s="22" t="e">
        <f t="shared" ref="U241:V241" ca="1" si="73">U240+1</f>
        <v>#REF!</v>
      </c>
      <c r="V241" s="22">
        <f t="shared" ca="1" si="73"/>
        <v>706</v>
      </c>
      <c r="W241" s="1"/>
      <c r="X241" s="1"/>
      <c r="Y241" s="1"/>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c r="BD241" s="1"/>
      <c r="BE241" s="1"/>
      <c r="BF241" s="1"/>
      <c r="BG241" s="1"/>
      <c r="BH241" s="1"/>
      <c r="BI241" s="1"/>
      <c r="BJ241" s="1"/>
      <c r="BK241" s="1"/>
      <c r="BL241" s="1"/>
      <c r="BM241" s="1"/>
      <c r="BN241" s="1"/>
      <c r="BO241" s="1"/>
      <c r="BP241" s="1"/>
      <c r="BQ241" s="1"/>
      <c r="BR241" s="1"/>
      <c r="BS241" s="1"/>
      <c r="BT241" s="1"/>
      <c r="BU241" s="1"/>
      <c r="BV241" s="1"/>
      <c r="BW241" s="1"/>
      <c r="BX241" s="1"/>
      <c r="BY241" s="1"/>
      <c r="BZ241" s="1"/>
      <c r="CA241" s="1"/>
      <c r="CB241" s="1"/>
      <c r="CC241" s="1"/>
      <c r="CD241" s="1"/>
      <c r="CE241" s="1"/>
      <c r="CF241" s="1"/>
      <c r="CG241" s="1"/>
      <c r="CH241" s="1"/>
      <c r="CI241" s="1"/>
      <c r="CJ241" s="1"/>
      <c r="CK241" s="1"/>
      <c r="CL241" s="1"/>
      <c r="CM241" s="1"/>
      <c r="CN241" s="1"/>
      <c r="CO241" s="1"/>
      <c r="CP241" s="1"/>
      <c r="CQ241" s="1"/>
      <c r="CR241" s="1"/>
      <c r="CS241" s="1"/>
      <c r="CT241" s="1"/>
      <c r="CU241" s="1"/>
      <c r="CV241" s="1"/>
      <c r="CW241" s="1"/>
      <c r="CX241" s="1"/>
      <c r="CY241" s="1"/>
      <c r="CZ241" s="1"/>
      <c r="DA241" s="1"/>
      <c r="DB241" s="1"/>
      <c r="DC241" s="1"/>
      <c r="DD241" s="1"/>
      <c r="DE241" s="1"/>
      <c r="DF241" s="1"/>
      <c r="DG241" s="1"/>
      <c r="DH241" s="1"/>
      <c r="DI241" s="1"/>
      <c r="DJ241" s="1"/>
      <c r="DK241" s="1"/>
      <c r="DL241" s="1"/>
      <c r="DM241" s="1"/>
      <c r="DN241" s="1"/>
      <c r="DO241" s="1"/>
      <c r="DP241" s="1"/>
      <c r="DQ241" s="1"/>
      <c r="DR241" s="1"/>
      <c r="DS241" s="1"/>
      <c r="DT241" s="1"/>
      <c r="DU241" s="1"/>
      <c r="DV241" s="1"/>
      <c r="DW241" s="1"/>
      <c r="DX241" s="1"/>
      <c r="DY241" s="1"/>
      <c r="DZ241" s="1"/>
      <c r="EA241" s="1"/>
      <c r="EB241" s="1"/>
      <c r="EC241" s="1"/>
      <c r="ED241" s="1"/>
      <c r="EE241" s="1"/>
      <c r="EF241" s="1"/>
      <c r="EG241" s="1"/>
      <c r="EH241" s="1"/>
      <c r="EI241" s="1"/>
      <c r="EJ241" s="1"/>
      <c r="EK241" s="1"/>
      <c r="EL241" s="1"/>
      <c r="EM241" s="1"/>
      <c r="EN241" s="1"/>
      <c r="EO241" s="1"/>
      <c r="EP241" s="1"/>
      <c r="EQ241" s="1"/>
      <c r="ER241" s="1"/>
      <c r="ES241" s="1"/>
      <c r="ET241" s="1"/>
      <c r="WZB241" s="1"/>
      <c r="WZC241" s="1"/>
      <c r="WZD241" s="1"/>
      <c r="WZE241" s="1"/>
      <c r="WZF241" s="1"/>
      <c r="WZG241" s="1"/>
      <c r="WZH241" s="1"/>
      <c r="WZI241" s="1"/>
      <c r="WZJ241" s="1"/>
      <c r="WZK241" s="1"/>
      <c r="WZL241" s="1"/>
      <c r="WZM241" s="1"/>
      <c r="WZN241" s="1"/>
      <c r="WZO241" s="1"/>
      <c r="WZP241" s="1"/>
      <c r="WZQ241" s="1"/>
      <c r="WZR241" s="1"/>
      <c r="WZS241" s="1"/>
      <c r="WZT241" s="1"/>
      <c r="WZU241" s="1"/>
      <c r="WZV241" s="1"/>
      <c r="WZW241" s="1"/>
      <c r="WZX241" s="1"/>
      <c r="WZY241" s="1"/>
      <c r="WZZ241" s="1"/>
      <c r="XAA241" s="1"/>
      <c r="XAB241" s="1"/>
      <c r="XAC241" s="1"/>
      <c r="XAD241" s="1"/>
      <c r="XAE241" s="1"/>
      <c r="XAF241" s="1"/>
      <c r="XAG241" s="1"/>
      <c r="XAH241" s="1"/>
      <c r="XAI241" s="1"/>
      <c r="XAJ241" s="1"/>
      <c r="XAK241" s="1"/>
      <c r="XAL241" s="1"/>
      <c r="XAM241" s="1"/>
      <c r="XAN241" s="1"/>
      <c r="XAO241" s="1"/>
      <c r="XAP241" s="1"/>
      <c r="XAQ241" s="1"/>
      <c r="XAR241" s="1"/>
      <c r="XAS241" s="1"/>
      <c r="XAT241" s="1"/>
      <c r="XAU241" s="1"/>
      <c r="XAV241" s="1"/>
      <c r="XAW241" s="1"/>
      <c r="XAX241" s="1"/>
      <c r="XAY241" s="1"/>
      <c r="XAZ241" s="1"/>
      <c r="XBA241" s="1"/>
      <c r="XBB241" s="1"/>
      <c r="XBC241" s="1"/>
      <c r="XBD241" s="1"/>
      <c r="XBE241" s="1"/>
      <c r="XBF241" s="1"/>
      <c r="XBG241" s="1"/>
      <c r="XBH241" s="1"/>
      <c r="XBI241" s="1"/>
      <c r="XBJ241" s="1"/>
      <c r="XBK241" s="1"/>
      <c r="XBL241" s="1"/>
      <c r="XBM241" s="1"/>
      <c r="XBN241" s="1"/>
      <c r="XBO241" s="1"/>
      <c r="XBP241" s="1"/>
      <c r="XBQ241" s="1"/>
      <c r="XBR241" s="1"/>
      <c r="XBS241" s="1"/>
      <c r="XBT241" s="1"/>
      <c r="XBU241" s="1"/>
      <c r="XBV241" s="1"/>
      <c r="XBW241" s="1"/>
      <c r="XBX241" s="1"/>
      <c r="XBY241" s="1"/>
      <c r="XBZ241" s="1"/>
      <c r="XCA241" s="1"/>
      <c r="XCB241" s="1"/>
      <c r="XCC241" s="1"/>
      <c r="XCD241" s="1"/>
      <c r="XCE241" s="1"/>
      <c r="XCF241" s="1"/>
      <c r="XCG241" s="1"/>
      <c r="XCH241" s="1"/>
      <c r="XCI241" s="1"/>
      <c r="XCJ241" s="1"/>
      <c r="XCK241" s="1"/>
      <c r="XCL241" s="1"/>
      <c r="XCM241" s="1"/>
      <c r="XCN241" s="1"/>
      <c r="XCO241" s="1"/>
      <c r="XCP241" s="1"/>
      <c r="XCQ241" s="1"/>
      <c r="XCR241" s="1"/>
      <c r="XCS241" s="1"/>
      <c r="XCT241" s="1"/>
      <c r="XCU241" s="1"/>
      <c r="XCV241" s="1"/>
      <c r="XCW241" s="1"/>
      <c r="XCX241" s="1"/>
      <c r="XCY241" s="1"/>
      <c r="XCZ241" s="1"/>
      <c r="XDA241" s="1"/>
      <c r="XDB241" s="1"/>
      <c r="XDC241" s="1"/>
      <c r="XDD241" s="1"/>
      <c r="XDE241" s="1"/>
      <c r="XDF241" s="1"/>
      <c r="XDG241" s="1"/>
      <c r="XDH241" s="1"/>
      <c r="XDI241" s="1"/>
      <c r="XDJ241" s="1"/>
      <c r="XDK241" s="1"/>
      <c r="XDL241" s="1"/>
      <c r="XDM241" s="1"/>
      <c r="XDN241" s="1"/>
      <c r="XDO241" s="1"/>
      <c r="XDP241" s="1"/>
      <c r="XDQ241" s="1"/>
      <c r="XDR241" s="1"/>
      <c r="XDS241" s="1"/>
      <c r="XDT241" s="1"/>
      <c r="XDU241" s="1"/>
      <c r="XDV241" s="1"/>
      <c r="XDW241" s="1"/>
      <c r="XDX241" s="1"/>
      <c r="XDY241" s="1"/>
      <c r="XDZ241" s="1"/>
      <c r="XEA241" s="1"/>
      <c r="XEB241" s="1"/>
      <c r="XEC241" s="1"/>
      <c r="XED241" s="1"/>
      <c r="XEE241" s="1"/>
      <c r="XEF241" s="1"/>
      <c r="XEG241" s="1"/>
      <c r="XEH241" s="1"/>
      <c r="XEI241" s="1"/>
      <c r="XEJ241" s="1"/>
      <c r="XEK241" s="1"/>
      <c r="XEL241" s="1"/>
      <c r="XEM241" s="1"/>
      <c r="XEN241" s="1"/>
      <c r="XEO241" s="1"/>
      <c r="XEP241" s="1"/>
      <c r="XEQ241" s="1"/>
      <c r="XER241" s="1"/>
      <c r="XES241" s="1"/>
      <c r="XET241" s="1"/>
      <c r="XEU241" s="1"/>
      <c r="XEV241" s="1"/>
      <c r="XEW241" s="1"/>
      <c r="XEX241" s="1"/>
      <c r="XEY241" s="1"/>
      <c r="XEZ241" s="1"/>
      <c r="XFA241" s="1"/>
      <c r="XFB241" s="1"/>
      <c r="XFC241" s="1"/>
    </row>
    <row r="242" spans="1:150 16226:16383" s="3" customFormat="1" ht="20.25" customHeight="1" x14ac:dyDescent="0.35">
      <c r="A242" s="84">
        <f t="shared" si="68"/>
        <v>7</v>
      </c>
      <c r="B242" s="85"/>
      <c r="C242" s="49" t="s">
        <v>329</v>
      </c>
      <c r="D242" s="49" t="s">
        <v>350</v>
      </c>
      <c r="E242" s="70">
        <f>(98.26)*(10.764)</f>
        <v>1057.67064</v>
      </c>
      <c r="F242" s="70">
        <f>(1.52*2.4+3.05*1.22)*(10.764)</f>
        <v>79.319915999999992</v>
      </c>
      <c r="G242" s="6">
        <v>0</v>
      </c>
      <c r="H242" s="6">
        <f t="shared" ref="H242:H243" si="74">E242+F242+(IF(G242&lt;101,G242,IF(G242&lt;201,G242/2,IF(G242&lt;=301,G242/3,G242/4))))</f>
        <v>1136.990556</v>
      </c>
      <c r="I242" s="1" t="s">
        <v>375</v>
      </c>
      <c r="J242" s="1"/>
      <c r="K242" s="1"/>
      <c r="L242" s="1"/>
      <c r="M242" s="1"/>
      <c r="N242" s="1"/>
      <c r="O242" s="1"/>
      <c r="P242" s="1"/>
      <c r="Q242" s="1"/>
      <c r="R242" s="1"/>
      <c r="S242" s="1"/>
      <c r="T242" s="22" t="e">
        <f t="shared" ca="1" si="67"/>
        <v>#REF!</v>
      </c>
      <c r="U242" s="22" t="e">
        <f t="shared" ref="U242:V242" ca="1" si="75">U241+1</f>
        <v>#REF!</v>
      </c>
      <c r="V242" s="22">
        <f t="shared" ca="1" si="75"/>
        <v>707</v>
      </c>
      <c r="W242" s="1"/>
      <c r="X242" s="1"/>
      <c r="Y242" s="1"/>
      <c r="Z242" s="1"/>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c r="BD242" s="1"/>
      <c r="BE242" s="1"/>
      <c r="BF242" s="1"/>
      <c r="BG242" s="1"/>
      <c r="BH242" s="1"/>
      <c r="BI242" s="1"/>
      <c r="BJ242" s="1"/>
      <c r="BK242" s="1"/>
      <c r="BL242" s="1"/>
      <c r="BM242" s="1"/>
      <c r="BN242" s="1"/>
      <c r="BO242" s="1"/>
      <c r="BP242" s="1"/>
      <c r="BQ242" s="1"/>
      <c r="BR242" s="1"/>
      <c r="BS242" s="1"/>
      <c r="BT242" s="1"/>
      <c r="BU242" s="1"/>
      <c r="BV242" s="1"/>
      <c r="BW242" s="1"/>
      <c r="BX242" s="1"/>
      <c r="BY242" s="1"/>
      <c r="BZ242" s="1"/>
      <c r="CA242" s="1"/>
      <c r="CB242" s="1"/>
      <c r="CC242" s="1"/>
      <c r="CD242" s="1"/>
      <c r="CE242" s="1"/>
      <c r="CF242" s="1"/>
      <c r="CG242" s="1"/>
      <c r="CH242" s="1"/>
      <c r="CI242" s="1"/>
      <c r="CJ242" s="1"/>
      <c r="CK242" s="1"/>
      <c r="CL242" s="1"/>
      <c r="CM242" s="1"/>
      <c r="CN242" s="1"/>
      <c r="CO242" s="1"/>
      <c r="CP242" s="1"/>
      <c r="CQ242" s="1"/>
      <c r="CR242" s="1"/>
      <c r="CS242" s="1"/>
      <c r="CT242" s="1"/>
      <c r="CU242" s="1"/>
      <c r="CV242" s="1"/>
      <c r="CW242" s="1"/>
      <c r="CX242" s="1"/>
      <c r="CY242" s="1"/>
      <c r="CZ242" s="1"/>
      <c r="DA242" s="1"/>
      <c r="DB242" s="1"/>
      <c r="DC242" s="1"/>
      <c r="DD242" s="1"/>
      <c r="DE242" s="1"/>
      <c r="DF242" s="1"/>
      <c r="DG242" s="1"/>
      <c r="DH242" s="1"/>
      <c r="DI242" s="1"/>
      <c r="DJ242" s="1"/>
      <c r="DK242" s="1"/>
      <c r="DL242" s="1"/>
      <c r="DM242" s="1"/>
      <c r="DN242" s="1"/>
      <c r="DO242" s="1"/>
      <c r="DP242" s="1"/>
      <c r="DQ242" s="1"/>
      <c r="DR242" s="1"/>
      <c r="DS242" s="1"/>
      <c r="DT242" s="1"/>
      <c r="DU242" s="1"/>
      <c r="DV242" s="1"/>
      <c r="DW242" s="1"/>
      <c r="DX242" s="1"/>
      <c r="DY242" s="1"/>
      <c r="DZ242" s="1"/>
      <c r="EA242" s="1"/>
      <c r="EB242" s="1"/>
      <c r="EC242" s="1"/>
      <c r="ED242" s="1"/>
      <c r="EE242" s="1"/>
      <c r="EF242" s="1"/>
      <c r="EG242" s="1"/>
      <c r="EH242" s="1"/>
      <c r="EI242" s="1"/>
      <c r="EJ242" s="1"/>
      <c r="EK242" s="1"/>
      <c r="EL242" s="1"/>
      <c r="EM242" s="1"/>
      <c r="EN242" s="1"/>
      <c r="EO242" s="1"/>
      <c r="EP242" s="1"/>
      <c r="EQ242" s="1"/>
      <c r="ER242" s="1"/>
      <c r="ES242" s="1"/>
      <c r="ET242" s="1"/>
      <c r="WZB242" s="1"/>
      <c r="WZC242" s="1"/>
      <c r="WZD242" s="1"/>
      <c r="WZE242" s="1"/>
      <c r="WZF242" s="1"/>
      <c r="WZG242" s="1"/>
      <c r="WZH242" s="1"/>
      <c r="WZI242" s="1"/>
      <c r="WZJ242" s="1"/>
      <c r="WZK242" s="1"/>
      <c r="WZL242" s="1"/>
      <c r="WZM242" s="1"/>
      <c r="WZN242" s="1"/>
      <c r="WZO242" s="1"/>
      <c r="WZP242" s="1"/>
      <c r="WZQ242" s="1"/>
      <c r="WZR242" s="1"/>
      <c r="WZS242" s="1"/>
      <c r="WZT242" s="1"/>
      <c r="WZU242" s="1"/>
      <c r="WZV242" s="1"/>
      <c r="WZW242" s="1"/>
      <c r="WZX242" s="1"/>
      <c r="WZY242" s="1"/>
      <c r="WZZ242" s="1"/>
      <c r="XAA242" s="1"/>
      <c r="XAB242" s="1"/>
      <c r="XAC242" s="1"/>
      <c r="XAD242" s="1"/>
      <c r="XAE242" s="1"/>
      <c r="XAF242" s="1"/>
      <c r="XAG242" s="1"/>
      <c r="XAH242" s="1"/>
      <c r="XAI242" s="1"/>
      <c r="XAJ242" s="1"/>
      <c r="XAK242" s="1"/>
      <c r="XAL242" s="1"/>
      <c r="XAM242" s="1"/>
      <c r="XAN242" s="1"/>
      <c r="XAO242" s="1"/>
      <c r="XAP242" s="1"/>
      <c r="XAQ242" s="1"/>
      <c r="XAR242" s="1"/>
      <c r="XAS242" s="1"/>
      <c r="XAT242" s="1"/>
      <c r="XAU242" s="1"/>
      <c r="XAV242" s="1"/>
      <c r="XAW242" s="1"/>
      <c r="XAX242" s="1"/>
      <c r="XAY242" s="1"/>
      <c r="XAZ242" s="1"/>
      <c r="XBA242" s="1"/>
      <c r="XBB242" s="1"/>
      <c r="XBC242" s="1"/>
      <c r="XBD242" s="1"/>
      <c r="XBE242" s="1"/>
      <c r="XBF242" s="1"/>
      <c r="XBG242" s="1"/>
      <c r="XBH242" s="1"/>
      <c r="XBI242" s="1"/>
      <c r="XBJ242" s="1"/>
      <c r="XBK242" s="1"/>
      <c r="XBL242" s="1"/>
      <c r="XBM242" s="1"/>
      <c r="XBN242" s="1"/>
      <c r="XBO242" s="1"/>
      <c r="XBP242" s="1"/>
      <c r="XBQ242" s="1"/>
      <c r="XBR242" s="1"/>
      <c r="XBS242" s="1"/>
      <c r="XBT242" s="1"/>
      <c r="XBU242" s="1"/>
      <c r="XBV242" s="1"/>
      <c r="XBW242" s="1"/>
      <c r="XBX242" s="1"/>
      <c r="XBY242" s="1"/>
      <c r="XBZ242" s="1"/>
      <c r="XCA242" s="1"/>
      <c r="XCB242" s="1"/>
      <c r="XCC242" s="1"/>
      <c r="XCD242" s="1"/>
      <c r="XCE242" s="1"/>
      <c r="XCF242" s="1"/>
      <c r="XCG242" s="1"/>
      <c r="XCH242" s="1"/>
      <c r="XCI242" s="1"/>
      <c r="XCJ242" s="1"/>
      <c r="XCK242" s="1"/>
      <c r="XCL242" s="1"/>
      <c r="XCM242" s="1"/>
      <c r="XCN242" s="1"/>
      <c r="XCO242" s="1"/>
      <c r="XCP242" s="1"/>
      <c r="XCQ242" s="1"/>
      <c r="XCR242" s="1"/>
      <c r="XCS242" s="1"/>
      <c r="XCT242" s="1"/>
      <c r="XCU242" s="1"/>
      <c r="XCV242" s="1"/>
      <c r="XCW242" s="1"/>
      <c r="XCX242" s="1"/>
      <c r="XCY242" s="1"/>
      <c r="XCZ242" s="1"/>
      <c r="XDA242" s="1"/>
      <c r="XDB242" s="1"/>
      <c r="XDC242" s="1"/>
      <c r="XDD242" s="1"/>
      <c r="XDE242" s="1"/>
      <c r="XDF242" s="1"/>
      <c r="XDG242" s="1"/>
      <c r="XDH242" s="1"/>
      <c r="XDI242" s="1"/>
      <c r="XDJ242" s="1"/>
      <c r="XDK242" s="1"/>
      <c r="XDL242" s="1"/>
      <c r="XDM242" s="1"/>
      <c r="XDN242" s="1"/>
      <c r="XDO242" s="1"/>
      <c r="XDP242" s="1"/>
      <c r="XDQ242" s="1"/>
      <c r="XDR242" s="1"/>
      <c r="XDS242" s="1"/>
      <c r="XDT242" s="1"/>
      <c r="XDU242" s="1"/>
      <c r="XDV242" s="1"/>
      <c r="XDW242" s="1"/>
      <c r="XDX242" s="1"/>
      <c r="XDY242" s="1"/>
      <c r="XDZ242" s="1"/>
      <c r="XEA242" s="1"/>
      <c r="XEB242" s="1"/>
      <c r="XEC242" s="1"/>
      <c r="XED242" s="1"/>
      <c r="XEE242" s="1"/>
      <c r="XEF242" s="1"/>
      <c r="XEG242" s="1"/>
      <c r="XEH242" s="1"/>
      <c r="XEI242" s="1"/>
      <c r="XEJ242" s="1"/>
      <c r="XEK242" s="1"/>
      <c r="XEL242" s="1"/>
      <c r="XEM242" s="1"/>
      <c r="XEN242" s="1"/>
      <c r="XEO242" s="1"/>
      <c r="XEP242" s="1"/>
      <c r="XEQ242" s="1"/>
      <c r="XER242" s="1"/>
      <c r="XES242" s="1"/>
      <c r="XET242" s="1"/>
      <c r="XEU242" s="1"/>
      <c r="XEV242" s="1"/>
      <c r="XEW242" s="1"/>
      <c r="XEX242" s="1"/>
      <c r="XEY242" s="1"/>
      <c r="XEZ242" s="1"/>
      <c r="XFA242" s="1"/>
      <c r="XFB242" s="1"/>
      <c r="XFC242" s="1"/>
    </row>
    <row r="243" spans="1:150 16226:16383" s="3" customFormat="1" ht="20.25" customHeight="1" x14ac:dyDescent="0.35">
      <c r="A243" s="84">
        <f t="shared" si="68"/>
        <v>8</v>
      </c>
      <c r="B243" s="85"/>
      <c r="C243" s="49" t="s">
        <v>329</v>
      </c>
      <c r="D243" s="49" t="s">
        <v>335</v>
      </c>
      <c r="E243" s="70">
        <f>(73.18)*(10.764)</f>
        <v>787.70952</v>
      </c>
      <c r="F243" s="70">
        <f>(1.22*(2.45+2.92))*(10.764)</f>
        <v>70.519269600000001</v>
      </c>
      <c r="G243" s="6">
        <v>0</v>
      </c>
      <c r="H243" s="6">
        <f t="shared" si="74"/>
        <v>858.22878960000003</v>
      </c>
      <c r="I243" s="1" t="s">
        <v>375</v>
      </c>
      <c r="J243" s="1"/>
      <c r="K243" s="1"/>
      <c r="L243" s="1"/>
      <c r="M243" s="1"/>
      <c r="N243" s="1"/>
      <c r="O243" s="1"/>
      <c r="P243" s="1"/>
      <c r="Q243" s="1"/>
      <c r="R243" s="1"/>
      <c r="S243" s="1"/>
      <c r="T243" s="22" t="e">
        <f t="shared" ca="1" si="67"/>
        <v>#REF!</v>
      </c>
      <c r="U243" s="22" t="e">
        <f t="shared" ref="U243:V243" ca="1" si="76">U242+1</f>
        <v>#REF!</v>
      </c>
      <c r="V243" s="22">
        <f t="shared" ca="1" si="76"/>
        <v>708</v>
      </c>
      <c r="W243" s="1"/>
      <c r="X243" s="1"/>
      <c r="Y243" s="1"/>
      <c r="Z243" s="1"/>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c r="BD243" s="1"/>
      <c r="BE243" s="1"/>
      <c r="BF243" s="1"/>
      <c r="BG243" s="1"/>
      <c r="BH243" s="1"/>
      <c r="BI243" s="1"/>
      <c r="BJ243" s="1"/>
      <c r="BK243" s="1"/>
      <c r="BL243" s="1"/>
      <c r="BM243" s="1"/>
      <c r="BN243" s="1"/>
      <c r="BO243" s="1"/>
      <c r="BP243" s="1"/>
      <c r="BQ243" s="1"/>
      <c r="BR243" s="1"/>
      <c r="BS243" s="1"/>
      <c r="BT243" s="1"/>
      <c r="BU243" s="1"/>
      <c r="BV243" s="1"/>
      <c r="BW243" s="1"/>
      <c r="BX243" s="1"/>
      <c r="BY243" s="1"/>
      <c r="BZ243" s="1"/>
      <c r="CA243" s="1"/>
      <c r="CB243" s="1"/>
      <c r="CC243" s="1"/>
      <c r="CD243" s="1"/>
      <c r="CE243" s="1"/>
      <c r="CF243" s="1"/>
      <c r="CG243" s="1"/>
      <c r="CH243" s="1"/>
      <c r="CI243" s="1"/>
      <c r="CJ243" s="1"/>
      <c r="CK243" s="1"/>
      <c r="CL243" s="1"/>
      <c r="CM243" s="1"/>
      <c r="CN243" s="1"/>
      <c r="CO243" s="1"/>
      <c r="CP243" s="1"/>
      <c r="CQ243" s="1"/>
      <c r="CR243" s="1"/>
      <c r="CS243" s="1"/>
      <c r="CT243" s="1"/>
      <c r="CU243" s="1"/>
      <c r="CV243" s="1"/>
      <c r="CW243" s="1"/>
      <c r="CX243" s="1"/>
      <c r="CY243" s="1"/>
      <c r="CZ243" s="1"/>
      <c r="DA243" s="1"/>
      <c r="DB243" s="1"/>
      <c r="DC243" s="1"/>
      <c r="DD243" s="1"/>
      <c r="DE243" s="1"/>
      <c r="DF243" s="1"/>
      <c r="DG243" s="1"/>
      <c r="DH243" s="1"/>
      <c r="DI243" s="1"/>
      <c r="DJ243" s="1"/>
      <c r="DK243" s="1"/>
      <c r="DL243" s="1"/>
      <c r="DM243" s="1"/>
      <c r="DN243" s="1"/>
      <c r="DO243" s="1"/>
      <c r="DP243" s="1"/>
      <c r="DQ243" s="1"/>
      <c r="DR243" s="1"/>
      <c r="DS243" s="1"/>
      <c r="DT243" s="1"/>
      <c r="DU243" s="1"/>
      <c r="DV243" s="1"/>
      <c r="DW243" s="1"/>
      <c r="DX243" s="1"/>
      <c r="DY243" s="1"/>
      <c r="DZ243" s="1"/>
      <c r="EA243" s="1"/>
      <c r="EB243" s="1"/>
      <c r="EC243" s="1"/>
      <c r="ED243" s="1"/>
      <c r="EE243" s="1"/>
      <c r="EF243" s="1"/>
      <c r="EG243" s="1"/>
      <c r="EH243" s="1"/>
      <c r="EI243" s="1"/>
      <c r="EJ243" s="1"/>
      <c r="EK243" s="1"/>
      <c r="EL243" s="1"/>
      <c r="EM243" s="1"/>
      <c r="EN243" s="1"/>
      <c r="EO243" s="1"/>
      <c r="EP243" s="1"/>
      <c r="EQ243" s="1"/>
      <c r="ER243" s="1"/>
      <c r="ES243" s="1"/>
      <c r="ET243" s="1"/>
      <c r="WZB243" s="1"/>
      <c r="WZC243" s="1"/>
      <c r="WZD243" s="1"/>
      <c r="WZE243" s="1"/>
      <c r="WZF243" s="1"/>
      <c r="WZG243" s="1"/>
      <c r="WZH243" s="1"/>
      <c r="WZI243" s="1"/>
      <c r="WZJ243" s="1"/>
      <c r="WZK243" s="1"/>
      <c r="WZL243" s="1"/>
      <c r="WZM243" s="1"/>
      <c r="WZN243" s="1"/>
      <c r="WZO243" s="1"/>
      <c r="WZP243" s="1"/>
      <c r="WZQ243" s="1"/>
      <c r="WZR243" s="1"/>
      <c r="WZS243" s="1"/>
      <c r="WZT243" s="1"/>
      <c r="WZU243" s="1"/>
      <c r="WZV243" s="1"/>
      <c r="WZW243" s="1"/>
      <c r="WZX243" s="1"/>
      <c r="WZY243" s="1"/>
      <c r="WZZ243" s="1"/>
      <c r="XAA243" s="1"/>
      <c r="XAB243" s="1"/>
      <c r="XAC243" s="1"/>
      <c r="XAD243" s="1"/>
      <c r="XAE243" s="1"/>
      <c r="XAF243" s="1"/>
      <c r="XAG243" s="1"/>
      <c r="XAH243" s="1"/>
      <c r="XAI243" s="1"/>
      <c r="XAJ243" s="1"/>
      <c r="XAK243" s="1"/>
      <c r="XAL243" s="1"/>
      <c r="XAM243" s="1"/>
      <c r="XAN243" s="1"/>
      <c r="XAO243" s="1"/>
      <c r="XAP243" s="1"/>
      <c r="XAQ243" s="1"/>
      <c r="XAR243" s="1"/>
      <c r="XAS243" s="1"/>
      <c r="XAT243" s="1"/>
      <c r="XAU243" s="1"/>
      <c r="XAV243" s="1"/>
      <c r="XAW243" s="1"/>
      <c r="XAX243" s="1"/>
      <c r="XAY243" s="1"/>
      <c r="XAZ243" s="1"/>
      <c r="XBA243" s="1"/>
      <c r="XBB243" s="1"/>
      <c r="XBC243" s="1"/>
      <c r="XBD243" s="1"/>
      <c r="XBE243" s="1"/>
      <c r="XBF243" s="1"/>
      <c r="XBG243" s="1"/>
      <c r="XBH243" s="1"/>
      <c r="XBI243" s="1"/>
      <c r="XBJ243" s="1"/>
      <c r="XBK243" s="1"/>
      <c r="XBL243" s="1"/>
      <c r="XBM243" s="1"/>
      <c r="XBN243" s="1"/>
      <c r="XBO243" s="1"/>
      <c r="XBP243" s="1"/>
      <c r="XBQ243" s="1"/>
      <c r="XBR243" s="1"/>
      <c r="XBS243" s="1"/>
      <c r="XBT243" s="1"/>
      <c r="XBU243" s="1"/>
      <c r="XBV243" s="1"/>
      <c r="XBW243" s="1"/>
      <c r="XBX243" s="1"/>
      <c r="XBY243" s="1"/>
      <c r="XBZ243" s="1"/>
      <c r="XCA243" s="1"/>
      <c r="XCB243" s="1"/>
      <c r="XCC243" s="1"/>
      <c r="XCD243" s="1"/>
      <c r="XCE243" s="1"/>
      <c r="XCF243" s="1"/>
      <c r="XCG243" s="1"/>
      <c r="XCH243" s="1"/>
      <c r="XCI243" s="1"/>
      <c r="XCJ243" s="1"/>
      <c r="XCK243" s="1"/>
      <c r="XCL243" s="1"/>
      <c r="XCM243" s="1"/>
      <c r="XCN243" s="1"/>
      <c r="XCO243" s="1"/>
      <c r="XCP243" s="1"/>
      <c r="XCQ243" s="1"/>
      <c r="XCR243" s="1"/>
      <c r="XCS243" s="1"/>
      <c r="XCT243" s="1"/>
      <c r="XCU243" s="1"/>
      <c r="XCV243" s="1"/>
      <c r="XCW243" s="1"/>
      <c r="XCX243" s="1"/>
      <c r="XCY243" s="1"/>
      <c r="XCZ243" s="1"/>
      <c r="XDA243" s="1"/>
      <c r="XDB243" s="1"/>
      <c r="XDC243" s="1"/>
      <c r="XDD243" s="1"/>
      <c r="XDE243" s="1"/>
      <c r="XDF243" s="1"/>
      <c r="XDG243" s="1"/>
      <c r="XDH243" s="1"/>
      <c r="XDI243" s="1"/>
      <c r="XDJ243" s="1"/>
      <c r="XDK243" s="1"/>
      <c r="XDL243" s="1"/>
      <c r="XDM243" s="1"/>
      <c r="XDN243" s="1"/>
      <c r="XDO243" s="1"/>
      <c r="XDP243" s="1"/>
      <c r="XDQ243" s="1"/>
      <c r="XDR243" s="1"/>
      <c r="XDS243" s="1"/>
      <c r="XDT243" s="1"/>
      <c r="XDU243" s="1"/>
      <c r="XDV243" s="1"/>
      <c r="XDW243" s="1"/>
      <c r="XDX243" s="1"/>
      <c r="XDY243" s="1"/>
      <c r="XDZ243" s="1"/>
      <c r="XEA243" s="1"/>
      <c r="XEB243" s="1"/>
      <c r="XEC243" s="1"/>
      <c r="XED243" s="1"/>
      <c r="XEE243" s="1"/>
      <c r="XEF243" s="1"/>
      <c r="XEG243" s="1"/>
      <c r="XEH243" s="1"/>
      <c r="XEI243" s="1"/>
      <c r="XEJ243" s="1"/>
      <c r="XEK243" s="1"/>
      <c r="XEL243" s="1"/>
      <c r="XEM243" s="1"/>
      <c r="XEN243" s="1"/>
      <c r="XEO243" s="1"/>
      <c r="XEP243" s="1"/>
      <c r="XEQ243" s="1"/>
      <c r="XER243" s="1"/>
      <c r="XES243" s="1"/>
      <c r="XET243" s="1"/>
      <c r="XEU243" s="1"/>
      <c r="XEV243" s="1"/>
      <c r="XEW243" s="1"/>
      <c r="XEX243" s="1"/>
      <c r="XEY243" s="1"/>
      <c r="XEZ243" s="1"/>
      <c r="XFA243" s="1"/>
      <c r="XFB243" s="1"/>
      <c r="XFC243" s="1"/>
    </row>
    <row r="244" spans="1:150 16226:16383" s="3" customFormat="1" ht="20.25" customHeight="1" x14ac:dyDescent="0.35">
      <c r="A244" s="90" t="s">
        <v>348</v>
      </c>
      <c r="B244" s="91"/>
      <c r="C244" s="91"/>
      <c r="D244" s="91"/>
      <c r="E244" s="91"/>
      <c r="F244" s="91"/>
      <c r="G244" s="91"/>
      <c r="H244" s="92"/>
      <c r="I244" s="4">
        <f>28</f>
        <v>28</v>
      </c>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c r="BD244" s="1"/>
      <c r="BE244" s="1"/>
      <c r="BF244" s="1"/>
      <c r="BG244" s="1"/>
      <c r="BH244" s="1"/>
      <c r="BI244" s="1"/>
      <c r="BJ244" s="1"/>
      <c r="BK244" s="1"/>
      <c r="BL244" s="1"/>
      <c r="BM244" s="1"/>
      <c r="BN244" s="1"/>
      <c r="BO244" s="1"/>
      <c r="BP244" s="1"/>
      <c r="BQ244" s="1"/>
      <c r="BR244" s="1"/>
      <c r="BS244" s="1"/>
      <c r="BT244" s="1"/>
      <c r="BU244" s="1"/>
      <c r="BV244" s="1"/>
      <c r="BW244" s="1"/>
      <c r="BX244" s="1"/>
      <c r="BY244" s="1"/>
      <c r="BZ244" s="1"/>
      <c r="CA244" s="1"/>
      <c r="CB244" s="1"/>
      <c r="CC244" s="1"/>
      <c r="CD244" s="1"/>
      <c r="CE244" s="1"/>
      <c r="CF244" s="1"/>
      <c r="CG244" s="1"/>
      <c r="CH244" s="1"/>
      <c r="CI244" s="1"/>
      <c r="CJ244" s="1"/>
      <c r="CK244" s="1"/>
      <c r="CL244" s="1"/>
      <c r="CM244" s="1"/>
      <c r="CN244" s="1"/>
      <c r="CO244" s="1"/>
      <c r="CP244" s="1"/>
      <c r="CQ244" s="1"/>
      <c r="CR244" s="1"/>
      <c r="CS244" s="1"/>
      <c r="CT244" s="1"/>
      <c r="CU244" s="1"/>
      <c r="CV244" s="1"/>
      <c r="CW244" s="1"/>
      <c r="CX244" s="1"/>
      <c r="CY244" s="1"/>
      <c r="CZ244" s="1"/>
      <c r="DA244" s="1"/>
      <c r="DB244" s="1"/>
      <c r="DC244" s="1"/>
      <c r="DD244" s="1"/>
      <c r="DE244" s="1"/>
      <c r="DF244" s="1"/>
      <c r="DG244" s="1"/>
      <c r="DH244" s="1"/>
      <c r="DI244" s="1"/>
      <c r="DJ244" s="1"/>
      <c r="DK244" s="1"/>
      <c r="DL244" s="1"/>
      <c r="DM244" s="1"/>
      <c r="DN244" s="1"/>
      <c r="DO244" s="1"/>
      <c r="DP244" s="1"/>
      <c r="DQ244" s="1"/>
      <c r="DR244" s="1"/>
      <c r="DS244" s="1"/>
      <c r="DT244" s="1"/>
      <c r="DU244" s="1"/>
      <c r="DV244" s="1"/>
      <c r="DW244" s="1"/>
      <c r="DX244" s="1"/>
      <c r="DY244" s="1"/>
      <c r="DZ244" s="1"/>
      <c r="EA244" s="1"/>
      <c r="EB244" s="1"/>
      <c r="EC244" s="1"/>
      <c r="ED244" s="1"/>
      <c r="EE244" s="1"/>
      <c r="EF244" s="1"/>
      <c r="EG244" s="1"/>
      <c r="EH244" s="1"/>
      <c r="EI244" s="1"/>
      <c r="EJ244" s="1"/>
      <c r="EK244" s="1"/>
      <c r="EL244" s="1"/>
      <c r="EM244" s="1"/>
      <c r="EN244" s="1"/>
      <c r="EO244" s="1"/>
      <c r="EP244" s="1"/>
      <c r="EQ244" s="1"/>
      <c r="ER244" s="1"/>
      <c r="ES244" s="1"/>
      <c r="ET244" s="1"/>
      <c r="WZB244" s="1"/>
      <c r="WZC244" s="1"/>
      <c r="WZD244" s="1"/>
      <c r="WZE244" s="1"/>
      <c r="WZF244" s="1"/>
      <c r="WZG244" s="1"/>
      <c r="WZH244" s="1"/>
      <c r="WZI244" s="1"/>
      <c r="WZJ244" s="1"/>
      <c r="WZK244" s="1"/>
      <c r="WZL244" s="1"/>
      <c r="WZM244" s="1"/>
      <c r="WZN244" s="1"/>
      <c r="WZO244" s="1"/>
      <c r="WZP244" s="1"/>
      <c r="WZQ244" s="1"/>
      <c r="WZR244" s="1"/>
      <c r="WZS244" s="1"/>
      <c r="WZT244" s="1"/>
      <c r="WZU244" s="1"/>
      <c r="WZV244" s="1"/>
      <c r="WZW244" s="1"/>
      <c r="WZX244" s="1"/>
      <c r="WZY244" s="1"/>
      <c r="WZZ244" s="1"/>
      <c r="XAA244" s="1"/>
      <c r="XAB244" s="1"/>
      <c r="XAC244" s="1"/>
      <c r="XAD244" s="1"/>
      <c r="XAE244" s="1"/>
      <c r="XAF244" s="1"/>
      <c r="XAG244" s="1"/>
      <c r="XAH244" s="1"/>
      <c r="XAI244" s="1"/>
      <c r="XAJ244" s="1"/>
      <c r="XAK244" s="1"/>
      <c r="XAL244" s="1"/>
      <c r="XAM244" s="1"/>
      <c r="XAN244" s="1"/>
      <c r="XAO244" s="1"/>
      <c r="XAP244" s="1"/>
      <c r="XAQ244" s="1"/>
      <c r="XAR244" s="1"/>
      <c r="XAS244" s="1"/>
      <c r="XAT244" s="1"/>
      <c r="XAU244" s="1"/>
      <c r="XAV244" s="1"/>
      <c r="XAW244" s="1"/>
      <c r="XAX244" s="1"/>
      <c r="XAY244" s="1"/>
      <c r="XAZ244" s="1"/>
      <c r="XBA244" s="1"/>
      <c r="XBB244" s="1"/>
      <c r="XBC244" s="1"/>
      <c r="XBD244" s="1"/>
      <c r="XBE244" s="1"/>
      <c r="XBF244" s="1"/>
      <c r="XBG244" s="1"/>
      <c r="XBH244" s="1"/>
      <c r="XBI244" s="1"/>
      <c r="XBJ244" s="1"/>
      <c r="XBK244" s="1"/>
      <c r="XBL244" s="1"/>
      <c r="XBM244" s="1"/>
      <c r="XBN244" s="1"/>
      <c r="XBO244" s="1"/>
      <c r="XBP244" s="1"/>
      <c r="XBQ244" s="1"/>
      <c r="XBR244" s="1"/>
      <c r="XBS244" s="1"/>
      <c r="XBT244" s="1"/>
      <c r="XBU244" s="1"/>
      <c r="XBV244" s="1"/>
      <c r="XBW244" s="1"/>
      <c r="XBX244" s="1"/>
      <c r="XBY244" s="1"/>
      <c r="XBZ244" s="1"/>
      <c r="XCA244" s="1"/>
      <c r="XCB244" s="1"/>
      <c r="XCC244" s="1"/>
      <c r="XCD244" s="1"/>
      <c r="XCE244" s="1"/>
      <c r="XCF244" s="1"/>
      <c r="XCG244" s="1"/>
      <c r="XCH244" s="1"/>
      <c r="XCI244" s="1"/>
      <c r="XCJ244" s="1"/>
      <c r="XCK244" s="1"/>
      <c r="XCL244" s="1"/>
      <c r="XCM244" s="1"/>
      <c r="XCN244" s="1"/>
      <c r="XCO244" s="1"/>
      <c r="XCP244" s="1"/>
      <c r="XCQ244" s="1"/>
      <c r="XCR244" s="1"/>
      <c r="XCS244" s="1"/>
      <c r="XCT244" s="1"/>
      <c r="XCU244" s="1"/>
      <c r="XCV244" s="1"/>
      <c r="XCW244" s="1"/>
      <c r="XCX244" s="1"/>
      <c r="XCY244" s="1"/>
      <c r="XCZ244" s="1"/>
      <c r="XDA244" s="1"/>
      <c r="XDB244" s="1"/>
      <c r="XDC244" s="1"/>
      <c r="XDD244" s="1"/>
      <c r="XDE244" s="1"/>
      <c r="XDF244" s="1"/>
      <c r="XDG244" s="1"/>
      <c r="XDH244" s="1"/>
      <c r="XDI244" s="1"/>
      <c r="XDJ244" s="1"/>
      <c r="XDK244" s="1"/>
      <c r="XDL244" s="1"/>
      <c r="XDM244" s="1"/>
      <c r="XDN244" s="1"/>
      <c r="XDO244" s="1"/>
      <c r="XDP244" s="1"/>
      <c r="XDQ244" s="1"/>
      <c r="XDR244" s="1"/>
      <c r="XDS244" s="1"/>
      <c r="XDT244" s="1"/>
      <c r="XDU244" s="1"/>
      <c r="XDV244" s="1"/>
      <c r="XDW244" s="1"/>
      <c r="XDX244" s="1"/>
      <c r="XDY244" s="1"/>
      <c r="XDZ244" s="1"/>
      <c r="XEA244" s="1"/>
      <c r="XEB244" s="1"/>
      <c r="XEC244" s="1"/>
      <c r="XED244" s="1"/>
      <c r="XEE244" s="1"/>
      <c r="XEF244" s="1"/>
      <c r="XEG244" s="1"/>
      <c r="XEH244" s="1"/>
      <c r="XEI244" s="1"/>
      <c r="XEJ244" s="1"/>
      <c r="XEK244" s="1"/>
      <c r="XEL244" s="1"/>
      <c r="XEM244" s="1"/>
      <c r="XEN244" s="1"/>
      <c r="XEO244" s="1"/>
      <c r="XEP244" s="1"/>
      <c r="XEQ244" s="1"/>
      <c r="XER244" s="1"/>
      <c r="XES244" s="1"/>
      <c r="XET244" s="1"/>
      <c r="XEU244" s="1"/>
      <c r="XEV244" s="1"/>
      <c r="XEW244" s="1"/>
      <c r="XEX244" s="1"/>
      <c r="XEY244" s="1"/>
      <c r="XEZ244" s="1"/>
      <c r="XFA244" s="1"/>
      <c r="XFB244" s="1"/>
      <c r="XFC244" s="1"/>
    </row>
    <row r="245" spans="1:150 16226:16383" s="3" customFormat="1" ht="20.25" customHeight="1" x14ac:dyDescent="0.35">
      <c r="A245" s="93">
        <v>1</v>
      </c>
      <c r="B245" s="93"/>
      <c r="C245" s="49" t="s">
        <v>329</v>
      </c>
      <c r="D245" s="49" t="s">
        <v>350</v>
      </c>
      <c r="E245" s="70">
        <f>(98.26)*(10.764)</f>
        <v>1057.67064</v>
      </c>
      <c r="F245" s="70">
        <f>(2.4*1.52+1.22*3.05)*(10.764)</f>
        <v>79.319915999999992</v>
      </c>
      <c r="G245" s="6">
        <v>0</v>
      </c>
      <c r="H245" s="6">
        <f t="shared" ref="H245:H246" si="77">E245+F245+(IF(G245&lt;101,G245,IF(G245&lt;201,G245/2,IF(G245&lt;=301,G245/3,G245/4))))</f>
        <v>1136.990556</v>
      </c>
      <c r="I245" s="1" t="s">
        <v>375</v>
      </c>
      <c r="J245" s="1"/>
      <c r="K245" s="1"/>
      <c r="L245" s="1"/>
      <c r="M245" s="1"/>
      <c r="N245" s="1"/>
      <c r="O245" s="1"/>
      <c r="P245" s="1"/>
      <c r="Q245" s="1"/>
      <c r="R245" s="1"/>
      <c r="S245" s="1"/>
      <c r="T245" s="22" t="str">
        <f t="shared" ref="T245:T252" ca="1" si="78">U245&amp;""&amp;",..,"&amp;""&amp;V245</f>
        <v>8111301,..,4101</v>
      </c>
      <c r="U245" s="22">
        <f ca="1">(SUMPRODUCT(MID(0&amp;(LEFT(A244,SUM(LEN(A244)-LEN(SUBSTITUTE(A244,{"0","1","2","3"},""))))), LARGE(INDEX(ISNUMBER(--MID((LEFT(A244,SUM(LEN(A244)-LEN(SUBSTITUTE(A244,{"0","1","2","3"},""))))), ROW(INDIRECT("1:"&amp;LEN((LEFT(A244,SUM(LEN(A244)-LEN(SUBSTITUTE(A244,{"0","1","2","3"},"")))))))), 1)) * ROW(INDIRECT("1:"&amp;LEN((LEFT(A244,SUM(LEN(A244)-LEN(SUBSTITUTE(A244,{"0","1","2","3"},"")))))))), 0), ROW(INDIRECT("1:"&amp;LEN((LEFT(A244,SUM(LEN(A244)-LEN(SUBSTITUTE(A244,{"0","1","2","3"},"")))))))))+1, 1) * 10^ROW(INDIRECT("1:"&amp;LEN((LEFT(A244,SUM(LEN(A244)-LEN(SUBSTITUTE(A244,{"0","1","2","3"},""))))))))/10))*100+1</f>
        <v>8111301</v>
      </c>
      <c r="V245" s="22">
        <f ca="1">(SUMPRODUCT(MID(0&amp;(--TRIM(RIGHT(SUBSTITUTE(LEFT(A244,_xlfn.AGGREGATE(16,6,FIND({0,1,2,3,4,5,6,7,8,9},A244,ROW(INDIRECT("1:"&amp;LEN(A244)))),1))," ",REPT(" ",LEN(A244))),LEN(A244)))), LARGE(INDEX(ISNUMBER(--MID((--TRIM(RIGHT(SUBSTITUTE(LEFT(A244,_xlfn.AGGREGATE(16,6,FIND({0,1,2,3,4,5,6,7,8,9},A244,ROW(INDIRECT("1:"&amp;LEN(A244)))),1))," ",REPT(" ",LEN(A244))),LEN(A244)))), ROW(INDIRECT("1:"&amp;LEN((--TRIM(RIGHT(SUBSTITUTE(LEFT(A244,_xlfn.AGGREGATE(16,6,FIND({0,1,2,3,4,5,6,7,8,9},A244,ROW(INDIRECT("1:"&amp;LEN(A244)))),1))," ",REPT(" ",LEN(A244))),LEN(A244))))))), 1)) * ROW(INDIRECT("1:"&amp;LEN((--TRIM(RIGHT(SUBSTITUTE(LEFT(A244,_xlfn.AGGREGATE(16,6,FIND({0,1,2,3,4,5,6,7,8,9},A244,ROW(INDIRECT("1:"&amp;LEN(A244)))),1))," ",REPT(" ",LEN(A244))),LEN(A244))))))), 0), ROW(INDIRECT("1:"&amp;LEN((--TRIM(RIGHT(SUBSTITUTE(LEFT(A244,_xlfn.AGGREGATE(16,6,FIND({0,1,2,3,4,5,6,7,8,9},A244,ROW(INDIRECT("1:"&amp;LEN(A244)))),1))," ",REPT(" ",LEN(A244))),LEN(A244))))))))+1, 1) * 10^ROW(INDIRECT("1:"&amp;LEN((--TRIM(RIGHT(SUBSTITUTE(LEFT(A244,_xlfn.AGGREGATE(16,6,FIND({0,1,2,3,4,5,6,7,8,9},A244,ROW(INDIRECT("1:"&amp;LEN(A244)))),1))," ",REPT(" ",LEN(A244))),LEN(A244)))))))/10))*100+1</f>
        <v>4101</v>
      </c>
      <c r="W245" s="1"/>
      <c r="X245" s="1"/>
      <c r="Y245" s="1"/>
      <c r="Z245" s="1"/>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c r="BD245" s="1"/>
      <c r="BE245" s="1"/>
      <c r="BF245" s="1"/>
      <c r="BG245" s="1"/>
      <c r="BH245" s="1"/>
      <c r="BI245" s="1"/>
      <c r="BJ245" s="1"/>
      <c r="BK245" s="1"/>
      <c r="BL245" s="1"/>
      <c r="BM245" s="1"/>
      <c r="BN245" s="1"/>
      <c r="BO245" s="1"/>
      <c r="BP245" s="1"/>
      <c r="BQ245" s="1"/>
      <c r="BR245" s="1"/>
      <c r="BS245" s="1"/>
      <c r="BT245" s="1"/>
      <c r="BU245" s="1"/>
      <c r="BV245" s="1"/>
      <c r="BW245" s="1"/>
      <c r="BX245" s="1"/>
      <c r="BY245" s="1"/>
      <c r="BZ245" s="1"/>
      <c r="CA245" s="1"/>
      <c r="CB245" s="1"/>
      <c r="CC245" s="1"/>
      <c r="CD245" s="1"/>
      <c r="CE245" s="1"/>
      <c r="CF245" s="1"/>
      <c r="CG245" s="1"/>
      <c r="CH245" s="1"/>
      <c r="CI245" s="1"/>
      <c r="CJ245" s="1"/>
      <c r="CK245" s="1"/>
      <c r="CL245" s="1"/>
      <c r="CM245" s="1"/>
      <c r="CN245" s="1"/>
      <c r="CO245" s="1"/>
      <c r="CP245" s="1"/>
      <c r="CQ245" s="1"/>
      <c r="CR245" s="1"/>
      <c r="CS245" s="1"/>
      <c r="CT245" s="1"/>
      <c r="CU245" s="1"/>
      <c r="CV245" s="1"/>
      <c r="CW245" s="1"/>
      <c r="CX245" s="1"/>
      <c r="CY245" s="1"/>
      <c r="CZ245" s="1"/>
      <c r="DA245" s="1"/>
      <c r="DB245" s="1"/>
      <c r="DC245" s="1"/>
      <c r="DD245" s="1"/>
      <c r="DE245" s="1"/>
      <c r="DF245" s="1"/>
      <c r="DG245" s="1"/>
      <c r="DH245" s="1"/>
      <c r="DI245" s="1"/>
      <c r="DJ245" s="1"/>
      <c r="DK245" s="1"/>
      <c r="DL245" s="1"/>
      <c r="DM245" s="1"/>
      <c r="DN245" s="1"/>
      <c r="DO245" s="1"/>
      <c r="DP245" s="1"/>
      <c r="DQ245" s="1"/>
      <c r="DR245" s="1"/>
      <c r="DS245" s="1"/>
      <c r="DT245" s="1"/>
      <c r="DU245" s="1"/>
      <c r="DV245" s="1"/>
      <c r="DW245" s="1"/>
      <c r="DX245" s="1"/>
      <c r="DY245" s="1"/>
      <c r="DZ245" s="1"/>
      <c r="EA245" s="1"/>
      <c r="EB245" s="1"/>
      <c r="EC245" s="1"/>
      <c r="ED245" s="1"/>
      <c r="EE245" s="1"/>
      <c r="EF245" s="1"/>
      <c r="EG245" s="1"/>
      <c r="EH245" s="1"/>
      <c r="EI245" s="1"/>
      <c r="EJ245" s="1"/>
      <c r="EK245" s="1"/>
      <c r="EL245" s="1"/>
      <c r="EM245" s="1"/>
      <c r="EN245" s="1"/>
      <c r="EO245" s="1"/>
      <c r="EP245" s="1"/>
      <c r="EQ245" s="1"/>
      <c r="ER245" s="1"/>
      <c r="ES245" s="1"/>
      <c r="ET245" s="1"/>
      <c r="WZB245" s="1"/>
      <c r="WZC245" s="1"/>
      <c r="WZD245" s="1"/>
      <c r="WZE245" s="1"/>
      <c r="WZF245" s="1"/>
      <c r="WZG245" s="1"/>
      <c r="WZH245" s="1"/>
      <c r="WZI245" s="1"/>
      <c r="WZJ245" s="1"/>
      <c r="WZK245" s="1"/>
      <c r="WZL245" s="1"/>
      <c r="WZM245" s="1"/>
      <c r="WZN245" s="1"/>
      <c r="WZO245" s="1"/>
      <c r="WZP245" s="1"/>
      <c r="WZQ245" s="1"/>
      <c r="WZR245" s="1"/>
      <c r="WZS245" s="1"/>
      <c r="WZT245" s="1"/>
      <c r="WZU245" s="1"/>
      <c r="WZV245" s="1"/>
      <c r="WZW245" s="1"/>
      <c r="WZX245" s="1"/>
      <c r="WZY245" s="1"/>
      <c r="WZZ245" s="1"/>
      <c r="XAA245" s="1"/>
      <c r="XAB245" s="1"/>
      <c r="XAC245" s="1"/>
      <c r="XAD245" s="1"/>
      <c r="XAE245" s="1"/>
      <c r="XAF245" s="1"/>
      <c r="XAG245" s="1"/>
      <c r="XAH245" s="1"/>
      <c r="XAI245" s="1"/>
      <c r="XAJ245" s="1"/>
      <c r="XAK245" s="1"/>
      <c r="XAL245" s="1"/>
      <c r="XAM245" s="1"/>
      <c r="XAN245" s="1"/>
      <c r="XAO245" s="1"/>
      <c r="XAP245" s="1"/>
      <c r="XAQ245" s="1"/>
      <c r="XAR245" s="1"/>
      <c r="XAS245" s="1"/>
      <c r="XAT245" s="1"/>
      <c r="XAU245" s="1"/>
      <c r="XAV245" s="1"/>
      <c r="XAW245" s="1"/>
      <c r="XAX245" s="1"/>
      <c r="XAY245" s="1"/>
      <c r="XAZ245" s="1"/>
      <c r="XBA245" s="1"/>
      <c r="XBB245" s="1"/>
      <c r="XBC245" s="1"/>
      <c r="XBD245" s="1"/>
      <c r="XBE245" s="1"/>
      <c r="XBF245" s="1"/>
      <c r="XBG245" s="1"/>
      <c r="XBH245" s="1"/>
      <c r="XBI245" s="1"/>
      <c r="XBJ245" s="1"/>
      <c r="XBK245" s="1"/>
      <c r="XBL245" s="1"/>
      <c r="XBM245" s="1"/>
      <c r="XBN245" s="1"/>
      <c r="XBO245" s="1"/>
      <c r="XBP245" s="1"/>
      <c r="XBQ245" s="1"/>
      <c r="XBR245" s="1"/>
      <c r="XBS245" s="1"/>
      <c r="XBT245" s="1"/>
      <c r="XBU245" s="1"/>
      <c r="XBV245" s="1"/>
      <c r="XBW245" s="1"/>
      <c r="XBX245" s="1"/>
      <c r="XBY245" s="1"/>
      <c r="XBZ245" s="1"/>
      <c r="XCA245" s="1"/>
      <c r="XCB245" s="1"/>
      <c r="XCC245" s="1"/>
      <c r="XCD245" s="1"/>
      <c r="XCE245" s="1"/>
      <c r="XCF245" s="1"/>
      <c r="XCG245" s="1"/>
      <c r="XCH245" s="1"/>
      <c r="XCI245" s="1"/>
      <c r="XCJ245" s="1"/>
      <c r="XCK245" s="1"/>
      <c r="XCL245" s="1"/>
      <c r="XCM245" s="1"/>
      <c r="XCN245" s="1"/>
      <c r="XCO245" s="1"/>
      <c r="XCP245" s="1"/>
      <c r="XCQ245" s="1"/>
      <c r="XCR245" s="1"/>
      <c r="XCS245" s="1"/>
      <c r="XCT245" s="1"/>
      <c r="XCU245" s="1"/>
      <c r="XCV245" s="1"/>
      <c r="XCW245" s="1"/>
      <c r="XCX245" s="1"/>
      <c r="XCY245" s="1"/>
      <c r="XCZ245" s="1"/>
      <c r="XDA245" s="1"/>
      <c r="XDB245" s="1"/>
      <c r="XDC245" s="1"/>
      <c r="XDD245" s="1"/>
      <c r="XDE245" s="1"/>
      <c r="XDF245" s="1"/>
      <c r="XDG245" s="1"/>
      <c r="XDH245" s="1"/>
      <c r="XDI245" s="1"/>
      <c r="XDJ245" s="1"/>
      <c r="XDK245" s="1"/>
      <c r="XDL245" s="1"/>
      <c r="XDM245" s="1"/>
      <c r="XDN245" s="1"/>
      <c r="XDO245" s="1"/>
      <c r="XDP245" s="1"/>
      <c r="XDQ245" s="1"/>
      <c r="XDR245" s="1"/>
      <c r="XDS245" s="1"/>
      <c r="XDT245" s="1"/>
      <c r="XDU245" s="1"/>
      <c r="XDV245" s="1"/>
      <c r="XDW245" s="1"/>
      <c r="XDX245" s="1"/>
      <c r="XDY245" s="1"/>
      <c r="XDZ245" s="1"/>
      <c r="XEA245" s="1"/>
      <c r="XEB245" s="1"/>
      <c r="XEC245" s="1"/>
      <c r="XED245" s="1"/>
      <c r="XEE245" s="1"/>
      <c r="XEF245" s="1"/>
      <c r="XEG245" s="1"/>
      <c r="XEH245" s="1"/>
      <c r="XEI245" s="1"/>
      <c r="XEJ245" s="1"/>
      <c r="XEK245" s="1"/>
      <c r="XEL245" s="1"/>
      <c r="XEM245" s="1"/>
      <c r="XEN245" s="1"/>
      <c r="XEO245" s="1"/>
      <c r="XEP245" s="1"/>
      <c r="XEQ245" s="1"/>
      <c r="XER245" s="1"/>
      <c r="XES245" s="1"/>
      <c r="XET245" s="1"/>
      <c r="XEU245" s="1"/>
      <c r="XEV245" s="1"/>
      <c r="XEW245" s="1"/>
      <c r="XEX245" s="1"/>
      <c r="XEY245" s="1"/>
      <c r="XEZ245" s="1"/>
      <c r="XFA245" s="1"/>
      <c r="XFB245" s="1"/>
      <c r="XFC245" s="1"/>
    </row>
    <row r="246" spans="1:150 16226:16383" s="3" customFormat="1" ht="20.25" customHeight="1" x14ac:dyDescent="0.35">
      <c r="A246" s="84">
        <f>A245+1</f>
        <v>2</v>
      </c>
      <c r="B246" s="85"/>
      <c r="C246" s="49" t="s">
        <v>329</v>
      </c>
      <c r="D246" s="49" t="s">
        <v>335</v>
      </c>
      <c r="E246" s="70">
        <f>(73.18)*(10.764)</f>
        <v>787.70952</v>
      </c>
      <c r="F246" s="70">
        <f>(1.22*(2.92+2.45))*(10.764)</f>
        <v>70.519269600000001</v>
      </c>
      <c r="G246" s="6">
        <v>0</v>
      </c>
      <c r="H246" s="6">
        <f t="shared" si="77"/>
        <v>858.22878960000003</v>
      </c>
      <c r="I246" s="1" t="s">
        <v>375</v>
      </c>
      <c r="J246" s="1"/>
      <c r="K246" s="1"/>
      <c r="L246" s="1"/>
      <c r="M246" s="1"/>
      <c r="N246" s="1"/>
      <c r="O246" s="1"/>
      <c r="P246" s="1"/>
      <c r="Q246" s="1"/>
      <c r="R246" s="1"/>
      <c r="S246" s="1"/>
      <c r="T246" s="22" t="str">
        <f t="shared" ca="1" si="78"/>
        <v>8111302,..,4102</v>
      </c>
      <c r="U246" s="22">
        <f ca="1">U245+1</f>
        <v>8111302</v>
      </c>
      <c r="V246" s="22">
        <f ca="1">V245+1</f>
        <v>4102</v>
      </c>
      <c r="W246" s="1"/>
      <c r="X246" s="1"/>
      <c r="Y246" s="1"/>
      <c r="Z246" s="1"/>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c r="BD246" s="1"/>
      <c r="BE246" s="1"/>
      <c r="BF246" s="1"/>
      <c r="BG246" s="1"/>
      <c r="BH246" s="1"/>
      <c r="BI246" s="1"/>
      <c r="BJ246" s="1"/>
      <c r="BK246" s="1"/>
      <c r="BL246" s="1"/>
      <c r="BM246" s="1"/>
      <c r="BN246" s="1"/>
      <c r="BO246" s="1"/>
      <c r="BP246" s="1"/>
      <c r="BQ246" s="1"/>
      <c r="BR246" s="1"/>
      <c r="BS246" s="1"/>
      <c r="BT246" s="1"/>
      <c r="BU246" s="1"/>
      <c r="BV246" s="1"/>
      <c r="BW246" s="1"/>
      <c r="BX246" s="1"/>
      <c r="BY246" s="1"/>
      <c r="BZ246" s="1"/>
      <c r="CA246" s="1"/>
      <c r="CB246" s="1"/>
      <c r="CC246" s="1"/>
      <c r="CD246" s="1"/>
      <c r="CE246" s="1"/>
      <c r="CF246" s="1"/>
      <c r="CG246" s="1"/>
      <c r="CH246" s="1"/>
      <c r="CI246" s="1"/>
      <c r="CJ246" s="1"/>
      <c r="CK246" s="1"/>
      <c r="CL246" s="1"/>
      <c r="CM246" s="1"/>
      <c r="CN246" s="1"/>
      <c r="CO246" s="1"/>
      <c r="CP246" s="1"/>
      <c r="CQ246" s="1"/>
      <c r="CR246" s="1"/>
      <c r="CS246" s="1"/>
      <c r="CT246" s="1"/>
      <c r="CU246" s="1"/>
      <c r="CV246" s="1"/>
      <c r="CW246" s="1"/>
      <c r="CX246" s="1"/>
      <c r="CY246" s="1"/>
      <c r="CZ246" s="1"/>
      <c r="DA246" s="1"/>
      <c r="DB246" s="1"/>
      <c r="DC246" s="1"/>
      <c r="DD246" s="1"/>
      <c r="DE246" s="1"/>
      <c r="DF246" s="1"/>
      <c r="DG246" s="1"/>
      <c r="DH246" s="1"/>
      <c r="DI246" s="1"/>
      <c r="DJ246" s="1"/>
      <c r="DK246" s="1"/>
      <c r="DL246" s="1"/>
      <c r="DM246" s="1"/>
      <c r="DN246" s="1"/>
      <c r="DO246" s="1"/>
      <c r="DP246" s="1"/>
      <c r="DQ246" s="1"/>
      <c r="DR246" s="1"/>
      <c r="DS246" s="1"/>
      <c r="DT246" s="1"/>
      <c r="DU246" s="1"/>
      <c r="DV246" s="1"/>
      <c r="DW246" s="1"/>
      <c r="DX246" s="1"/>
      <c r="DY246" s="1"/>
      <c r="DZ246" s="1"/>
      <c r="EA246" s="1"/>
      <c r="EB246" s="1"/>
      <c r="EC246" s="1"/>
      <c r="ED246" s="1"/>
      <c r="EE246" s="1"/>
      <c r="EF246" s="1"/>
      <c r="EG246" s="1"/>
      <c r="EH246" s="1"/>
      <c r="EI246" s="1"/>
      <c r="EJ246" s="1"/>
      <c r="EK246" s="1"/>
      <c r="EL246" s="1"/>
      <c r="EM246" s="1"/>
      <c r="EN246" s="1"/>
      <c r="EO246" s="1"/>
      <c r="EP246" s="1"/>
      <c r="EQ246" s="1"/>
      <c r="ER246" s="1"/>
      <c r="ES246" s="1"/>
      <c r="ET246" s="1"/>
      <c r="WZB246" s="1"/>
      <c r="WZC246" s="1"/>
      <c r="WZD246" s="1"/>
      <c r="WZE246" s="1"/>
      <c r="WZF246" s="1"/>
      <c r="WZG246" s="1"/>
      <c r="WZH246" s="1"/>
      <c r="WZI246" s="1"/>
      <c r="WZJ246" s="1"/>
      <c r="WZK246" s="1"/>
      <c r="WZL246" s="1"/>
      <c r="WZM246" s="1"/>
      <c r="WZN246" s="1"/>
      <c r="WZO246" s="1"/>
      <c r="WZP246" s="1"/>
      <c r="WZQ246" s="1"/>
      <c r="WZR246" s="1"/>
      <c r="WZS246" s="1"/>
      <c r="WZT246" s="1"/>
      <c r="WZU246" s="1"/>
      <c r="WZV246" s="1"/>
      <c r="WZW246" s="1"/>
      <c r="WZX246" s="1"/>
      <c r="WZY246" s="1"/>
      <c r="WZZ246" s="1"/>
      <c r="XAA246" s="1"/>
      <c r="XAB246" s="1"/>
      <c r="XAC246" s="1"/>
      <c r="XAD246" s="1"/>
      <c r="XAE246" s="1"/>
      <c r="XAF246" s="1"/>
      <c r="XAG246" s="1"/>
      <c r="XAH246" s="1"/>
      <c r="XAI246" s="1"/>
      <c r="XAJ246" s="1"/>
      <c r="XAK246" s="1"/>
      <c r="XAL246" s="1"/>
      <c r="XAM246" s="1"/>
      <c r="XAN246" s="1"/>
      <c r="XAO246" s="1"/>
      <c r="XAP246" s="1"/>
      <c r="XAQ246" s="1"/>
      <c r="XAR246" s="1"/>
      <c r="XAS246" s="1"/>
      <c r="XAT246" s="1"/>
      <c r="XAU246" s="1"/>
      <c r="XAV246" s="1"/>
      <c r="XAW246" s="1"/>
      <c r="XAX246" s="1"/>
      <c r="XAY246" s="1"/>
      <c r="XAZ246" s="1"/>
      <c r="XBA246" s="1"/>
      <c r="XBB246" s="1"/>
      <c r="XBC246" s="1"/>
      <c r="XBD246" s="1"/>
      <c r="XBE246" s="1"/>
      <c r="XBF246" s="1"/>
      <c r="XBG246" s="1"/>
      <c r="XBH246" s="1"/>
      <c r="XBI246" s="1"/>
      <c r="XBJ246" s="1"/>
      <c r="XBK246" s="1"/>
      <c r="XBL246" s="1"/>
      <c r="XBM246" s="1"/>
      <c r="XBN246" s="1"/>
      <c r="XBO246" s="1"/>
      <c r="XBP246" s="1"/>
      <c r="XBQ246" s="1"/>
      <c r="XBR246" s="1"/>
      <c r="XBS246" s="1"/>
      <c r="XBT246" s="1"/>
      <c r="XBU246" s="1"/>
      <c r="XBV246" s="1"/>
      <c r="XBW246" s="1"/>
      <c r="XBX246" s="1"/>
      <c r="XBY246" s="1"/>
      <c r="XBZ246" s="1"/>
      <c r="XCA246" s="1"/>
      <c r="XCB246" s="1"/>
      <c r="XCC246" s="1"/>
      <c r="XCD246" s="1"/>
      <c r="XCE246" s="1"/>
      <c r="XCF246" s="1"/>
      <c r="XCG246" s="1"/>
      <c r="XCH246" s="1"/>
      <c r="XCI246" s="1"/>
      <c r="XCJ246" s="1"/>
      <c r="XCK246" s="1"/>
      <c r="XCL246" s="1"/>
      <c r="XCM246" s="1"/>
      <c r="XCN246" s="1"/>
      <c r="XCO246" s="1"/>
      <c r="XCP246" s="1"/>
      <c r="XCQ246" s="1"/>
      <c r="XCR246" s="1"/>
      <c r="XCS246" s="1"/>
      <c r="XCT246" s="1"/>
      <c r="XCU246" s="1"/>
      <c r="XCV246" s="1"/>
      <c r="XCW246" s="1"/>
      <c r="XCX246" s="1"/>
      <c r="XCY246" s="1"/>
      <c r="XCZ246" s="1"/>
      <c r="XDA246" s="1"/>
      <c r="XDB246" s="1"/>
      <c r="XDC246" s="1"/>
      <c r="XDD246" s="1"/>
      <c r="XDE246" s="1"/>
      <c r="XDF246" s="1"/>
      <c r="XDG246" s="1"/>
      <c r="XDH246" s="1"/>
      <c r="XDI246" s="1"/>
      <c r="XDJ246" s="1"/>
      <c r="XDK246" s="1"/>
      <c r="XDL246" s="1"/>
      <c r="XDM246" s="1"/>
      <c r="XDN246" s="1"/>
      <c r="XDO246" s="1"/>
      <c r="XDP246" s="1"/>
      <c r="XDQ246" s="1"/>
      <c r="XDR246" s="1"/>
      <c r="XDS246" s="1"/>
      <c r="XDT246" s="1"/>
      <c r="XDU246" s="1"/>
      <c r="XDV246" s="1"/>
      <c r="XDW246" s="1"/>
      <c r="XDX246" s="1"/>
      <c r="XDY246" s="1"/>
      <c r="XDZ246" s="1"/>
      <c r="XEA246" s="1"/>
      <c r="XEB246" s="1"/>
      <c r="XEC246" s="1"/>
      <c r="XED246" s="1"/>
      <c r="XEE246" s="1"/>
      <c r="XEF246" s="1"/>
      <c r="XEG246" s="1"/>
      <c r="XEH246" s="1"/>
      <c r="XEI246" s="1"/>
      <c r="XEJ246" s="1"/>
      <c r="XEK246" s="1"/>
      <c r="XEL246" s="1"/>
      <c r="XEM246" s="1"/>
      <c r="XEN246" s="1"/>
      <c r="XEO246" s="1"/>
      <c r="XEP246" s="1"/>
      <c r="XEQ246" s="1"/>
      <c r="XER246" s="1"/>
      <c r="XES246" s="1"/>
      <c r="XET246" s="1"/>
      <c r="XEU246" s="1"/>
      <c r="XEV246" s="1"/>
      <c r="XEW246" s="1"/>
      <c r="XEX246" s="1"/>
      <c r="XEY246" s="1"/>
      <c r="XEZ246" s="1"/>
      <c r="XFA246" s="1"/>
      <c r="XFB246" s="1"/>
      <c r="XFC246" s="1"/>
    </row>
    <row r="247" spans="1:150 16226:16383" s="3" customFormat="1" ht="20.25" customHeight="1" x14ac:dyDescent="0.35">
      <c r="A247" s="84">
        <f t="shared" ref="A247:A252" si="79">A246+1</f>
        <v>3</v>
      </c>
      <c r="B247" s="85"/>
      <c r="C247" s="49" t="s">
        <v>329</v>
      </c>
      <c r="D247" s="49" t="s">
        <v>350</v>
      </c>
      <c r="E247" s="70">
        <f>98.26*(10.764)</f>
        <v>1057.67064</v>
      </c>
      <c r="F247" s="70">
        <f>(1.52*2.4+3.05*1.22)*(10.764)</f>
        <v>79.319915999999992</v>
      </c>
      <c r="G247" s="6">
        <v>0</v>
      </c>
      <c r="H247" s="6">
        <f t="shared" ref="H247:H249" si="80">E247+F247+(IF(G247&lt;101,G247,IF(G247&lt;201,G247/2,IF(G247&lt;=301,G247/3,G247/4))))</f>
        <v>1136.990556</v>
      </c>
      <c r="I247" s="1" t="s">
        <v>375</v>
      </c>
      <c r="J247" s="1"/>
      <c r="K247" s="1"/>
      <c r="L247" s="1"/>
      <c r="M247" s="1"/>
      <c r="N247" s="1"/>
      <c r="O247" s="1"/>
      <c r="P247" s="1"/>
      <c r="Q247" s="1"/>
      <c r="R247" s="1"/>
      <c r="S247" s="1"/>
      <c r="T247" s="22" t="str">
        <f t="shared" ca="1" si="78"/>
        <v>8111303,..,4103</v>
      </c>
      <c r="U247" s="22">
        <f t="shared" ref="U247:V247" ca="1" si="81">U246+1</f>
        <v>8111303</v>
      </c>
      <c r="V247" s="22">
        <f t="shared" ca="1" si="81"/>
        <v>4103</v>
      </c>
      <c r="W247" s="1"/>
      <c r="X247" s="1"/>
      <c r="Y247" s="1"/>
      <c r="Z247" s="1"/>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c r="BD247" s="1"/>
      <c r="BE247" s="1"/>
      <c r="BF247" s="1"/>
      <c r="BG247" s="1"/>
      <c r="BH247" s="1"/>
      <c r="BI247" s="1"/>
      <c r="BJ247" s="1"/>
      <c r="BK247" s="1"/>
      <c r="BL247" s="1"/>
      <c r="BM247" s="1"/>
      <c r="BN247" s="1"/>
      <c r="BO247" s="1"/>
      <c r="BP247" s="1"/>
      <c r="BQ247" s="1"/>
      <c r="BR247" s="1"/>
      <c r="BS247" s="1"/>
      <c r="BT247" s="1"/>
      <c r="BU247" s="1"/>
      <c r="BV247" s="1"/>
      <c r="BW247" s="1"/>
      <c r="BX247" s="1"/>
      <c r="BY247" s="1"/>
      <c r="BZ247" s="1"/>
      <c r="CA247" s="1"/>
      <c r="CB247" s="1"/>
      <c r="CC247" s="1"/>
      <c r="CD247" s="1"/>
      <c r="CE247" s="1"/>
      <c r="CF247" s="1"/>
      <c r="CG247" s="1"/>
      <c r="CH247" s="1"/>
      <c r="CI247" s="1"/>
      <c r="CJ247" s="1"/>
      <c r="CK247" s="1"/>
      <c r="CL247" s="1"/>
      <c r="CM247" s="1"/>
      <c r="CN247" s="1"/>
      <c r="CO247" s="1"/>
      <c r="CP247" s="1"/>
      <c r="CQ247" s="1"/>
      <c r="CR247" s="1"/>
      <c r="CS247" s="1"/>
      <c r="CT247" s="1"/>
      <c r="CU247" s="1"/>
      <c r="CV247" s="1"/>
      <c r="CW247" s="1"/>
      <c r="CX247" s="1"/>
      <c r="CY247" s="1"/>
      <c r="CZ247" s="1"/>
      <c r="DA247" s="1"/>
      <c r="DB247" s="1"/>
      <c r="DC247" s="1"/>
      <c r="DD247" s="1"/>
      <c r="DE247" s="1"/>
      <c r="DF247" s="1"/>
      <c r="DG247" s="1"/>
      <c r="DH247" s="1"/>
      <c r="DI247" s="1"/>
      <c r="DJ247" s="1"/>
      <c r="DK247" s="1"/>
      <c r="DL247" s="1"/>
      <c r="DM247" s="1"/>
      <c r="DN247" s="1"/>
      <c r="DO247" s="1"/>
      <c r="DP247" s="1"/>
      <c r="DQ247" s="1"/>
      <c r="DR247" s="1"/>
      <c r="DS247" s="1"/>
      <c r="DT247" s="1"/>
      <c r="DU247" s="1"/>
      <c r="DV247" s="1"/>
      <c r="DW247" s="1"/>
      <c r="DX247" s="1"/>
      <c r="DY247" s="1"/>
      <c r="DZ247" s="1"/>
      <c r="EA247" s="1"/>
      <c r="EB247" s="1"/>
      <c r="EC247" s="1"/>
      <c r="ED247" s="1"/>
      <c r="EE247" s="1"/>
      <c r="EF247" s="1"/>
      <c r="EG247" s="1"/>
      <c r="EH247" s="1"/>
      <c r="EI247" s="1"/>
      <c r="EJ247" s="1"/>
      <c r="EK247" s="1"/>
      <c r="EL247" s="1"/>
      <c r="EM247" s="1"/>
      <c r="EN247" s="1"/>
      <c r="EO247" s="1"/>
      <c r="EP247" s="1"/>
      <c r="EQ247" s="1"/>
      <c r="ER247" s="1"/>
      <c r="ES247" s="1"/>
      <c r="ET247" s="1"/>
      <c r="WZB247" s="1"/>
      <c r="WZC247" s="1"/>
      <c r="WZD247" s="1"/>
      <c r="WZE247" s="1"/>
      <c r="WZF247" s="1"/>
      <c r="WZG247" s="1"/>
      <c r="WZH247" s="1"/>
      <c r="WZI247" s="1"/>
      <c r="WZJ247" s="1"/>
      <c r="WZK247" s="1"/>
      <c r="WZL247" s="1"/>
      <c r="WZM247" s="1"/>
      <c r="WZN247" s="1"/>
      <c r="WZO247" s="1"/>
      <c r="WZP247" s="1"/>
      <c r="WZQ247" s="1"/>
      <c r="WZR247" s="1"/>
      <c r="WZS247" s="1"/>
      <c r="WZT247" s="1"/>
      <c r="WZU247" s="1"/>
      <c r="WZV247" s="1"/>
      <c r="WZW247" s="1"/>
      <c r="WZX247" s="1"/>
      <c r="WZY247" s="1"/>
      <c r="WZZ247" s="1"/>
      <c r="XAA247" s="1"/>
      <c r="XAB247" s="1"/>
      <c r="XAC247" s="1"/>
      <c r="XAD247" s="1"/>
      <c r="XAE247" s="1"/>
      <c r="XAF247" s="1"/>
      <c r="XAG247" s="1"/>
      <c r="XAH247" s="1"/>
      <c r="XAI247" s="1"/>
      <c r="XAJ247" s="1"/>
      <c r="XAK247" s="1"/>
      <c r="XAL247" s="1"/>
      <c r="XAM247" s="1"/>
      <c r="XAN247" s="1"/>
      <c r="XAO247" s="1"/>
      <c r="XAP247" s="1"/>
      <c r="XAQ247" s="1"/>
      <c r="XAR247" s="1"/>
      <c r="XAS247" s="1"/>
      <c r="XAT247" s="1"/>
      <c r="XAU247" s="1"/>
      <c r="XAV247" s="1"/>
      <c r="XAW247" s="1"/>
      <c r="XAX247" s="1"/>
      <c r="XAY247" s="1"/>
      <c r="XAZ247" s="1"/>
      <c r="XBA247" s="1"/>
      <c r="XBB247" s="1"/>
      <c r="XBC247" s="1"/>
      <c r="XBD247" s="1"/>
      <c r="XBE247" s="1"/>
      <c r="XBF247" s="1"/>
      <c r="XBG247" s="1"/>
      <c r="XBH247" s="1"/>
      <c r="XBI247" s="1"/>
      <c r="XBJ247" s="1"/>
      <c r="XBK247" s="1"/>
      <c r="XBL247" s="1"/>
      <c r="XBM247" s="1"/>
      <c r="XBN247" s="1"/>
      <c r="XBO247" s="1"/>
      <c r="XBP247" s="1"/>
      <c r="XBQ247" s="1"/>
      <c r="XBR247" s="1"/>
      <c r="XBS247" s="1"/>
      <c r="XBT247" s="1"/>
      <c r="XBU247" s="1"/>
      <c r="XBV247" s="1"/>
      <c r="XBW247" s="1"/>
      <c r="XBX247" s="1"/>
      <c r="XBY247" s="1"/>
      <c r="XBZ247" s="1"/>
      <c r="XCA247" s="1"/>
      <c r="XCB247" s="1"/>
      <c r="XCC247" s="1"/>
      <c r="XCD247" s="1"/>
      <c r="XCE247" s="1"/>
      <c r="XCF247" s="1"/>
      <c r="XCG247" s="1"/>
      <c r="XCH247" s="1"/>
      <c r="XCI247" s="1"/>
      <c r="XCJ247" s="1"/>
      <c r="XCK247" s="1"/>
      <c r="XCL247" s="1"/>
      <c r="XCM247" s="1"/>
      <c r="XCN247" s="1"/>
      <c r="XCO247" s="1"/>
      <c r="XCP247" s="1"/>
      <c r="XCQ247" s="1"/>
      <c r="XCR247" s="1"/>
      <c r="XCS247" s="1"/>
      <c r="XCT247" s="1"/>
      <c r="XCU247" s="1"/>
      <c r="XCV247" s="1"/>
      <c r="XCW247" s="1"/>
      <c r="XCX247" s="1"/>
      <c r="XCY247" s="1"/>
      <c r="XCZ247" s="1"/>
      <c r="XDA247" s="1"/>
      <c r="XDB247" s="1"/>
      <c r="XDC247" s="1"/>
      <c r="XDD247" s="1"/>
      <c r="XDE247" s="1"/>
      <c r="XDF247" s="1"/>
      <c r="XDG247" s="1"/>
      <c r="XDH247" s="1"/>
      <c r="XDI247" s="1"/>
      <c r="XDJ247" s="1"/>
      <c r="XDK247" s="1"/>
      <c r="XDL247" s="1"/>
      <c r="XDM247" s="1"/>
      <c r="XDN247" s="1"/>
      <c r="XDO247" s="1"/>
      <c r="XDP247" s="1"/>
      <c r="XDQ247" s="1"/>
      <c r="XDR247" s="1"/>
      <c r="XDS247" s="1"/>
      <c r="XDT247" s="1"/>
      <c r="XDU247" s="1"/>
      <c r="XDV247" s="1"/>
      <c r="XDW247" s="1"/>
      <c r="XDX247" s="1"/>
      <c r="XDY247" s="1"/>
      <c r="XDZ247" s="1"/>
      <c r="XEA247" s="1"/>
      <c r="XEB247" s="1"/>
      <c r="XEC247" s="1"/>
      <c r="XED247" s="1"/>
      <c r="XEE247" s="1"/>
      <c r="XEF247" s="1"/>
      <c r="XEG247" s="1"/>
      <c r="XEH247" s="1"/>
      <c r="XEI247" s="1"/>
      <c r="XEJ247" s="1"/>
      <c r="XEK247" s="1"/>
      <c r="XEL247" s="1"/>
      <c r="XEM247" s="1"/>
      <c r="XEN247" s="1"/>
      <c r="XEO247" s="1"/>
      <c r="XEP247" s="1"/>
      <c r="XEQ247" s="1"/>
      <c r="XER247" s="1"/>
      <c r="XES247" s="1"/>
      <c r="XET247" s="1"/>
      <c r="XEU247" s="1"/>
      <c r="XEV247" s="1"/>
      <c r="XEW247" s="1"/>
      <c r="XEX247" s="1"/>
      <c r="XEY247" s="1"/>
      <c r="XEZ247" s="1"/>
      <c r="XFA247" s="1"/>
      <c r="XFB247" s="1"/>
      <c r="XFC247" s="1"/>
    </row>
    <row r="248" spans="1:150 16226:16383" s="3" customFormat="1" ht="20.25" customHeight="1" x14ac:dyDescent="0.35">
      <c r="A248" s="84">
        <f t="shared" si="79"/>
        <v>4</v>
      </c>
      <c r="B248" s="85"/>
      <c r="C248" s="49" t="s">
        <v>329</v>
      </c>
      <c r="D248" s="49" t="s">
        <v>335</v>
      </c>
      <c r="E248" s="70">
        <f>(73.18)*(10.764)</f>
        <v>787.70952</v>
      </c>
      <c r="F248" s="70">
        <f>(1.22*(2.92+2.45))*(10.764)</f>
        <v>70.519269600000001</v>
      </c>
      <c r="G248" s="6">
        <v>0</v>
      </c>
      <c r="H248" s="6">
        <f t="shared" si="80"/>
        <v>858.22878960000003</v>
      </c>
      <c r="I248" s="1" t="s">
        <v>375</v>
      </c>
      <c r="J248" s="1"/>
      <c r="K248" s="1"/>
      <c r="L248" s="1"/>
      <c r="M248" s="1"/>
      <c r="N248" s="1"/>
      <c r="O248" s="1"/>
      <c r="P248" s="1"/>
      <c r="Q248" s="1"/>
      <c r="R248" s="1"/>
      <c r="S248" s="1"/>
      <c r="T248" s="22" t="str">
        <f t="shared" ca="1" si="78"/>
        <v>8111304,..,4104</v>
      </c>
      <c r="U248" s="22">
        <f t="shared" ref="U248:V248" ca="1" si="82">U247+1</f>
        <v>8111304</v>
      </c>
      <c r="V248" s="22">
        <f t="shared" ca="1" si="82"/>
        <v>4104</v>
      </c>
      <c r="W248" s="1"/>
      <c r="X248" s="1"/>
      <c r="Y248" s="1"/>
      <c r="Z248" s="1"/>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c r="BD248" s="1"/>
      <c r="BE248" s="1"/>
      <c r="BF248" s="1"/>
      <c r="BG248" s="1"/>
      <c r="BH248" s="1"/>
      <c r="BI248" s="1"/>
      <c r="BJ248" s="1"/>
      <c r="BK248" s="1"/>
      <c r="BL248" s="1"/>
      <c r="BM248" s="1"/>
      <c r="BN248" s="1"/>
      <c r="BO248" s="1"/>
      <c r="BP248" s="1"/>
      <c r="BQ248" s="1"/>
      <c r="BR248" s="1"/>
      <c r="BS248" s="1"/>
      <c r="BT248" s="1"/>
      <c r="BU248" s="1"/>
      <c r="BV248" s="1"/>
      <c r="BW248" s="1"/>
      <c r="BX248" s="1"/>
      <c r="BY248" s="1"/>
      <c r="BZ248" s="1"/>
      <c r="CA248" s="1"/>
      <c r="CB248" s="1"/>
      <c r="CC248" s="1"/>
      <c r="CD248" s="1"/>
      <c r="CE248" s="1"/>
      <c r="CF248" s="1"/>
      <c r="CG248" s="1"/>
      <c r="CH248" s="1"/>
      <c r="CI248" s="1"/>
      <c r="CJ248" s="1"/>
      <c r="CK248" s="1"/>
      <c r="CL248" s="1"/>
      <c r="CM248" s="1"/>
      <c r="CN248" s="1"/>
      <c r="CO248" s="1"/>
      <c r="CP248" s="1"/>
      <c r="CQ248" s="1"/>
      <c r="CR248" s="1"/>
      <c r="CS248" s="1"/>
      <c r="CT248" s="1"/>
      <c r="CU248" s="1"/>
      <c r="CV248" s="1"/>
      <c r="CW248" s="1"/>
      <c r="CX248" s="1"/>
      <c r="CY248" s="1"/>
      <c r="CZ248" s="1"/>
      <c r="DA248" s="1"/>
      <c r="DB248" s="1"/>
      <c r="DC248" s="1"/>
      <c r="DD248" s="1"/>
      <c r="DE248" s="1"/>
      <c r="DF248" s="1"/>
      <c r="DG248" s="1"/>
      <c r="DH248" s="1"/>
      <c r="DI248" s="1"/>
      <c r="DJ248" s="1"/>
      <c r="DK248" s="1"/>
      <c r="DL248" s="1"/>
      <c r="DM248" s="1"/>
      <c r="DN248" s="1"/>
      <c r="DO248" s="1"/>
      <c r="DP248" s="1"/>
      <c r="DQ248" s="1"/>
      <c r="DR248" s="1"/>
      <c r="DS248" s="1"/>
      <c r="DT248" s="1"/>
      <c r="DU248" s="1"/>
      <c r="DV248" s="1"/>
      <c r="DW248" s="1"/>
      <c r="DX248" s="1"/>
      <c r="DY248" s="1"/>
      <c r="DZ248" s="1"/>
      <c r="EA248" s="1"/>
      <c r="EB248" s="1"/>
      <c r="EC248" s="1"/>
      <c r="ED248" s="1"/>
      <c r="EE248" s="1"/>
      <c r="EF248" s="1"/>
      <c r="EG248" s="1"/>
      <c r="EH248" s="1"/>
      <c r="EI248" s="1"/>
      <c r="EJ248" s="1"/>
      <c r="EK248" s="1"/>
      <c r="EL248" s="1"/>
      <c r="EM248" s="1"/>
      <c r="EN248" s="1"/>
      <c r="EO248" s="1"/>
      <c r="EP248" s="1"/>
      <c r="EQ248" s="1"/>
      <c r="ER248" s="1"/>
      <c r="ES248" s="1"/>
      <c r="ET248" s="1"/>
      <c r="WZB248" s="1"/>
      <c r="WZC248" s="1"/>
      <c r="WZD248" s="1"/>
      <c r="WZE248" s="1"/>
      <c r="WZF248" s="1"/>
      <c r="WZG248" s="1"/>
      <c r="WZH248" s="1"/>
      <c r="WZI248" s="1"/>
      <c r="WZJ248" s="1"/>
      <c r="WZK248" s="1"/>
      <c r="WZL248" s="1"/>
      <c r="WZM248" s="1"/>
      <c r="WZN248" s="1"/>
      <c r="WZO248" s="1"/>
      <c r="WZP248" s="1"/>
      <c r="WZQ248" s="1"/>
      <c r="WZR248" s="1"/>
      <c r="WZS248" s="1"/>
      <c r="WZT248" s="1"/>
      <c r="WZU248" s="1"/>
      <c r="WZV248" s="1"/>
      <c r="WZW248" s="1"/>
      <c r="WZX248" s="1"/>
      <c r="WZY248" s="1"/>
      <c r="WZZ248" s="1"/>
      <c r="XAA248" s="1"/>
      <c r="XAB248" s="1"/>
      <c r="XAC248" s="1"/>
      <c r="XAD248" s="1"/>
      <c r="XAE248" s="1"/>
      <c r="XAF248" s="1"/>
      <c r="XAG248" s="1"/>
      <c r="XAH248" s="1"/>
      <c r="XAI248" s="1"/>
      <c r="XAJ248" s="1"/>
      <c r="XAK248" s="1"/>
      <c r="XAL248" s="1"/>
      <c r="XAM248" s="1"/>
      <c r="XAN248" s="1"/>
      <c r="XAO248" s="1"/>
      <c r="XAP248" s="1"/>
      <c r="XAQ248" s="1"/>
      <c r="XAR248" s="1"/>
      <c r="XAS248" s="1"/>
      <c r="XAT248" s="1"/>
      <c r="XAU248" s="1"/>
      <c r="XAV248" s="1"/>
      <c r="XAW248" s="1"/>
      <c r="XAX248" s="1"/>
      <c r="XAY248" s="1"/>
      <c r="XAZ248" s="1"/>
      <c r="XBA248" s="1"/>
      <c r="XBB248" s="1"/>
      <c r="XBC248" s="1"/>
      <c r="XBD248" s="1"/>
      <c r="XBE248" s="1"/>
      <c r="XBF248" s="1"/>
      <c r="XBG248" s="1"/>
      <c r="XBH248" s="1"/>
      <c r="XBI248" s="1"/>
      <c r="XBJ248" s="1"/>
      <c r="XBK248" s="1"/>
      <c r="XBL248" s="1"/>
      <c r="XBM248" s="1"/>
      <c r="XBN248" s="1"/>
      <c r="XBO248" s="1"/>
      <c r="XBP248" s="1"/>
      <c r="XBQ248" s="1"/>
      <c r="XBR248" s="1"/>
      <c r="XBS248" s="1"/>
      <c r="XBT248" s="1"/>
      <c r="XBU248" s="1"/>
      <c r="XBV248" s="1"/>
      <c r="XBW248" s="1"/>
      <c r="XBX248" s="1"/>
      <c r="XBY248" s="1"/>
      <c r="XBZ248" s="1"/>
      <c r="XCA248" s="1"/>
      <c r="XCB248" s="1"/>
      <c r="XCC248" s="1"/>
      <c r="XCD248" s="1"/>
      <c r="XCE248" s="1"/>
      <c r="XCF248" s="1"/>
      <c r="XCG248" s="1"/>
      <c r="XCH248" s="1"/>
      <c r="XCI248" s="1"/>
      <c r="XCJ248" s="1"/>
      <c r="XCK248" s="1"/>
      <c r="XCL248" s="1"/>
      <c r="XCM248" s="1"/>
      <c r="XCN248" s="1"/>
      <c r="XCO248" s="1"/>
      <c r="XCP248" s="1"/>
      <c r="XCQ248" s="1"/>
      <c r="XCR248" s="1"/>
      <c r="XCS248" s="1"/>
      <c r="XCT248" s="1"/>
      <c r="XCU248" s="1"/>
      <c r="XCV248" s="1"/>
      <c r="XCW248" s="1"/>
      <c r="XCX248" s="1"/>
      <c r="XCY248" s="1"/>
      <c r="XCZ248" s="1"/>
      <c r="XDA248" s="1"/>
      <c r="XDB248" s="1"/>
      <c r="XDC248" s="1"/>
      <c r="XDD248" s="1"/>
      <c r="XDE248" s="1"/>
      <c r="XDF248" s="1"/>
      <c r="XDG248" s="1"/>
      <c r="XDH248" s="1"/>
      <c r="XDI248" s="1"/>
      <c r="XDJ248" s="1"/>
      <c r="XDK248" s="1"/>
      <c r="XDL248" s="1"/>
      <c r="XDM248" s="1"/>
      <c r="XDN248" s="1"/>
      <c r="XDO248" s="1"/>
      <c r="XDP248" s="1"/>
      <c r="XDQ248" s="1"/>
      <c r="XDR248" s="1"/>
      <c r="XDS248" s="1"/>
      <c r="XDT248" s="1"/>
      <c r="XDU248" s="1"/>
      <c r="XDV248" s="1"/>
      <c r="XDW248" s="1"/>
      <c r="XDX248" s="1"/>
      <c r="XDY248" s="1"/>
      <c r="XDZ248" s="1"/>
      <c r="XEA248" s="1"/>
      <c r="XEB248" s="1"/>
      <c r="XEC248" s="1"/>
      <c r="XED248" s="1"/>
      <c r="XEE248" s="1"/>
      <c r="XEF248" s="1"/>
      <c r="XEG248" s="1"/>
      <c r="XEH248" s="1"/>
      <c r="XEI248" s="1"/>
      <c r="XEJ248" s="1"/>
      <c r="XEK248" s="1"/>
      <c r="XEL248" s="1"/>
      <c r="XEM248" s="1"/>
      <c r="XEN248" s="1"/>
      <c r="XEO248" s="1"/>
      <c r="XEP248" s="1"/>
      <c r="XEQ248" s="1"/>
      <c r="XER248" s="1"/>
      <c r="XES248" s="1"/>
      <c r="XET248" s="1"/>
      <c r="XEU248" s="1"/>
      <c r="XEV248" s="1"/>
      <c r="XEW248" s="1"/>
      <c r="XEX248" s="1"/>
      <c r="XEY248" s="1"/>
      <c r="XEZ248" s="1"/>
      <c r="XFA248" s="1"/>
      <c r="XFB248" s="1"/>
      <c r="XFC248" s="1"/>
    </row>
    <row r="249" spans="1:150 16226:16383" s="3" customFormat="1" ht="20.25" customHeight="1" x14ac:dyDescent="0.35">
      <c r="A249" s="84">
        <f t="shared" si="79"/>
        <v>5</v>
      </c>
      <c r="B249" s="85"/>
      <c r="C249" s="49" t="s">
        <v>329</v>
      </c>
      <c r="D249" s="49" t="s">
        <v>350</v>
      </c>
      <c r="E249" s="70">
        <f>98.26*(10.764)</f>
        <v>1057.67064</v>
      </c>
      <c r="F249" s="70">
        <f>(2.4*1.52+1.22*3.05)*(10.764)</f>
        <v>79.319915999999992</v>
      </c>
      <c r="G249" s="73">
        <v>0</v>
      </c>
      <c r="H249" s="73">
        <f t="shared" si="80"/>
        <v>1136.990556</v>
      </c>
      <c r="I249" s="1" t="s">
        <v>375</v>
      </c>
      <c r="J249" s="1"/>
      <c r="K249" s="1"/>
      <c r="L249" s="1"/>
      <c r="M249" s="1"/>
      <c r="N249" s="1"/>
      <c r="O249" s="1"/>
      <c r="P249" s="1"/>
      <c r="Q249" s="1"/>
      <c r="R249" s="1"/>
      <c r="S249" s="1"/>
      <c r="T249" s="22" t="str">
        <f t="shared" ca="1" si="78"/>
        <v>8111305,..,4105</v>
      </c>
      <c r="U249" s="22">
        <f t="shared" ref="U249:V249" ca="1" si="83">U248+1</f>
        <v>8111305</v>
      </c>
      <c r="V249" s="22">
        <f t="shared" ca="1" si="83"/>
        <v>4105</v>
      </c>
      <c r="W249" s="1"/>
      <c r="X249" s="1"/>
      <c r="Y249" s="1"/>
      <c r="Z249" s="1"/>
      <c r="AA249" s="1"/>
      <c r="AB249" s="1"/>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AZ249" s="1"/>
      <c r="BA249" s="1"/>
      <c r="BB249" s="1"/>
      <c r="BC249" s="1"/>
      <c r="BD249" s="1"/>
      <c r="BE249" s="1"/>
      <c r="BF249" s="1"/>
      <c r="BG249" s="1"/>
      <c r="BH249" s="1"/>
      <c r="BI249" s="1"/>
      <c r="BJ249" s="1"/>
      <c r="BK249" s="1"/>
      <c r="BL249" s="1"/>
      <c r="BM249" s="1"/>
      <c r="BN249" s="1"/>
      <c r="BO249" s="1"/>
      <c r="BP249" s="1"/>
      <c r="BQ249" s="1"/>
      <c r="BR249" s="1"/>
      <c r="BS249" s="1"/>
      <c r="BT249" s="1"/>
      <c r="BU249" s="1"/>
      <c r="BV249" s="1"/>
      <c r="BW249" s="1"/>
      <c r="BX249" s="1"/>
      <c r="BY249" s="1"/>
      <c r="BZ249" s="1"/>
      <c r="CA249" s="1"/>
      <c r="CB249" s="1"/>
      <c r="CC249" s="1"/>
      <c r="CD249" s="1"/>
      <c r="CE249" s="1"/>
      <c r="CF249" s="1"/>
      <c r="CG249" s="1"/>
      <c r="CH249" s="1"/>
      <c r="CI249" s="1"/>
      <c r="CJ249" s="1"/>
      <c r="CK249" s="1"/>
      <c r="CL249" s="1"/>
      <c r="CM249" s="1"/>
      <c r="CN249" s="1"/>
      <c r="CO249" s="1"/>
      <c r="CP249" s="1"/>
      <c r="CQ249" s="1"/>
      <c r="CR249" s="1"/>
      <c r="CS249" s="1"/>
      <c r="CT249" s="1"/>
      <c r="CU249" s="1"/>
      <c r="CV249" s="1"/>
      <c r="CW249" s="1"/>
      <c r="CX249" s="1"/>
      <c r="CY249" s="1"/>
      <c r="CZ249" s="1"/>
      <c r="DA249" s="1"/>
      <c r="DB249" s="1"/>
      <c r="DC249" s="1"/>
      <c r="DD249" s="1"/>
      <c r="DE249" s="1"/>
      <c r="DF249" s="1"/>
      <c r="DG249" s="1"/>
      <c r="DH249" s="1"/>
      <c r="DI249" s="1"/>
      <c r="DJ249" s="1"/>
      <c r="DK249" s="1"/>
      <c r="DL249" s="1"/>
      <c r="DM249" s="1"/>
      <c r="DN249" s="1"/>
      <c r="DO249" s="1"/>
      <c r="DP249" s="1"/>
      <c r="DQ249" s="1"/>
      <c r="DR249" s="1"/>
      <c r="DS249" s="1"/>
      <c r="DT249" s="1"/>
      <c r="DU249" s="1"/>
      <c r="DV249" s="1"/>
      <c r="DW249" s="1"/>
      <c r="DX249" s="1"/>
      <c r="DY249" s="1"/>
      <c r="DZ249" s="1"/>
      <c r="EA249" s="1"/>
      <c r="EB249" s="1"/>
      <c r="EC249" s="1"/>
      <c r="ED249" s="1"/>
      <c r="EE249" s="1"/>
      <c r="EF249" s="1"/>
      <c r="EG249" s="1"/>
      <c r="EH249" s="1"/>
      <c r="EI249" s="1"/>
      <c r="EJ249" s="1"/>
      <c r="EK249" s="1"/>
      <c r="EL249" s="1"/>
      <c r="EM249" s="1"/>
      <c r="EN249" s="1"/>
      <c r="EO249" s="1"/>
      <c r="EP249" s="1"/>
      <c r="EQ249" s="1"/>
      <c r="ER249" s="1"/>
      <c r="ES249" s="1"/>
      <c r="ET249" s="1"/>
      <c r="WZB249" s="1"/>
      <c r="WZC249" s="1"/>
      <c r="WZD249" s="1"/>
      <c r="WZE249" s="1"/>
      <c r="WZF249" s="1"/>
      <c r="WZG249" s="1"/>
      <c r="WZH249" s="1"/>
      <c r="WZI249" s="1"/>
      <c r="WZJ249" s="1"/>
      <c r="WZK249" s="1"/>
      <c r="WZL249" s="1"/>
      <c r="WZM249" s="1"/>
      <c r="WZN249" s="1"/>
      <c r="WZO249" s="1"/>
      <c r="WZP249" s="1"/>
      <c r="WZQ249" s="1"/>
      <c r="WZR249" s="1"/>
      <c r="WZS249" s="1"/>
      <c r="WZT249" s="1"/>
      <c r="WZU249" s="1"/>
      <c r="WZV249" s="1"/>
      <c r="WZW249" s="1"/>
      <c r="WZX249" s="1"/>
      <c r="WZY249" s="1"/>
      <c r="WZZ249" s="1"/>
      <c r="XAA249" s="1"/>
      <c r="XAB249" s="1"/>
      <c r="XAC249" s="1"/>
      <c r="XAD249" s="1"/>
      <c r="XAE249" s="1"/>
      <c r="XAF249" s="1"/>
      <c r="XAG249" s="1"/>
      <c r="XAH249" s="1"/>
      <c r="XAI249" s="1"/>
      <c r="XAJ249" s="1"/>
      <c r="XAK249" s="1"/>
      <c r="XAL249" s="1"/>
      <c r="XAM249" s="1"/>
      <c r="XAN249" s="1"/>
      <c r="XAO249" s="1"/>
      <c r="XAP249" s="1"/>
      <c r="XAQ249" s="1"/>
      <c r="XAR249" s="1"/>
      <c r="XAS249" s="1"/>
      <c r="XAT249" s="1"/>
      <c r="XAU249" s="1"/>
      <c r="XAV249" s="1"/>
      <c r="XAW249" s="1"/>
      <c r="XAX249" s="1"/>
      <c r="XAY249" s="1"/>
      <c r="XAZ249" s="1"/>
      <c r="XBA249" s="1"/>
      <c r="XBB249" s="1"/>
      <c r="XBC249" s="1"/>
      <c r="XBD249" s="1"/>
      <c r="XBE249" s="1"/>
      <c r="XBF249" s="1"/>
      <c r="XBG249" s="1"/>
      <c r="XBH249" s="1"/>
      <c r="XBI249" s="1"/>
      <c r="XBJ249" s="1"/>
      <c r="XBK249" s="1"/>
      <c r="XBL249" s="1"/>
      <c r="XBM249" s="1"/>
      <c r="XBN249" s="1"/>
      <c r="XBO249" s="1"/>
      <c r="XBP249" s="1"/>
      <c r="XBQ249" s="1"/>
      <c r="XBR249" s="1"/>
      <c r="XBS249" s="1"/>
      <c r="XBT249" s="1"/>
      <c r="XBU249" s="1"/>
      <c r="XBV249" s="1"/>
      <c r="XBW249" s="1"/>
      <c r="XBX249" s="1"/>
      <c r="XBY249" s="1"/>
      <c r="XBZ249" s="1"/>
      <c r="XCA249" s="1"/>
      <c r="XCB249" s="1"/>
      <c r="XCC249" s="1"/>
      <c r="XCD249" s="1"/>
      <c r="XCE249" s="1"/>
      <c r="XCF249" s="1"/>
      <c r="XCG249" s="1"/>
      <c r="XCH249" s="1"/>
      <c r="XCI249" s="1"/>
      <c r="XCJ249" s="1"/>
      <c r="XCK249" s="1"/>
      <c r="XCL249" s="1"/>
      <c r="XCM249" s="1"/>
      <c r="XCN249" s="1"/>
      <c r="XCO249" s="1"/>
      <c r="XCP249" s="1"/>
      <c r="XCQ249" s="1"/>
      <c r="XCR249" s="1"/>
      <c r="XCS249" s="1"/>
      <c r="XCT249" s="1"/>
      <c r="XCU249" s="1"/>
      <c r="XCV249" s="1"/>
      <c r="XCW249" s="1"/>
      <c r="XCX249" s="1"/>
      <c r="XCY249" s="1"/>
      <c r="XCZ249" s="1"/>
      <c r="XDA249" s="1"/>
      <c r="XDB249" s="1"/>
      <c r="XDC249" s="1"/>
      <c r="XDD249" s="1"/>
      <c r="XDE249" s="1"/>
      <c r="XDF249" s="1"/>
      <c r="XDG249" s="1"/>
      <c r="XDH249" s="1"/>
      <c r="XDI249" s="1"/>
      <c r="XDJ249" s="1"/>
      <c r="XDK249" s="1"/>
      <c r="XDL249" s="1"/>
      <c r="XDM249" s="1"/>
      <c r="XDN249" s="1"/>
      <c r="XDO249" s="1"/>
      <c r="XDP249" s="1"/>
      <c r="XDQ249" s="1"/>
      <c r="XDR249" s="1"/>
      <c r="XDS249" s="1"/>
      <c r="XDT249" s="1"/>
      <c r="XDU249" s="1"/>
      <c r="XDV249" s="1"/>
      <c r="XDW249" s="1"/>
      <c r="XDX249" s="1"/>
      <c r="XDY249" s="1"/>
      <c r="XDZ249" s="1"/>
      <c r="XEA249" s="1"/>
      <c r="XEB249" s="1"/>
      <c r="XEC249" s="1"/>
      <c r="XED249" s="1"/>
      <c r="XEE249" s="1"/>
      <c r="XEF249" s="1"/>
      <c r="XEG249" s="1"/>
      <c r="XEH249" s="1"/>
      <c r="XEI249" s="1"/>
      <c r="XEJ249" s="1"/>
      <c r="XEK249" s="1"/>
      <c r="XEL249" s="1"/>
      <c r="XEM249" s="1"/>
      <c r="XEN249" s="1"/>
      <c r="XEO249" s="1"/>
      <c r="XEP249" s="1"/>
      <c r="XEQ249" s="1"/>
      <c r="XER249" s="1"/>
      <c r="XES249" s="1"/>
      <c r="XET249" s="1"/>
      <c r="XEU249" s="1"/>
      <c r="XEV249" s="1"/>
      <c r="XEW249" s="1"/>
      <c r="XEX249" s="1"/>
      <c r="XEY249" s="1"/>
      <c r="XEZ249" s="1"/>
      <c r="XFA249" s="1"/>
      <c r="XFB249" s="1"/>
      <c r="XFC249" s="1"/>
    </row>
    <row r="250" spans="1:150 16226:16383" s="3" customFormat="1" ht="20.25" customHeight="1" x14ac:dyDescent="0.35">
      <c r="A250" s="84">
        <f t="shared" si="79"/>
        <v>6</v>
      </c>
      <c r="B250" s="85"/>
      <c r="C250" s="49" t="s">
        <v>329</v>
      </c>
      <c r="D250" s="49" t="s">
        <v>335</v>
      </c>
      <c r="E250" s="70">
        <f>(73.18)*(10.764)</f>
        <v>787.70952</v>
      </c>
      <c r="F250" s="70">
        <f>(1.22*(2.92+2.45))*(10.764)</f>
        <v>70.519269600000001</v>
      </c>
      <c r="G250" s="73">
        <v>0</v>
      </c>
      <c r="H250" s="73">
        <f t="shared" ref="H250" si="84">E250+F250+(IF(G250&lt;101,G250,IF(G250&lt;201,G250/2,IF(G250&lt;=301,G250/3,G250/4))))</f>
        <v>858.22878960000003</v>
      </c>
      <c r="I250" s="1" t="s">
        <v>375</v>
      </c>
      <c r="J250" s="1"/>
      <c r="K250" s="1"/>
      <c r="L250" s="1"/>
      <c r="M250" s="1"/>
      <c r="N250" s="1"/>
      <c r="O250" s="1"/>
      <c r="P250" s="1"/>
      <c r="Q250" s="1"/>
      <c r="R250" s="1"/>
      <c r="S250" s="1"/>
      <c r="T250" s="22" t="str">
        <f t="shared" ca="1" si="78"/>
        <v>8111306,..,4106</v>
      </c>
      <c r="U250" s="22">
        <f t="shared" ref="U250:V250" ca="1" si="85">U249+1</f>
        <v>8111306</v>
      </c>
      <c r="V250" s="22">
        <f t="shared" ca="1" si="85"/>
        <v>4106</v>
      </c>
      <c r="W250" s="1"/>
      <c r="X250" s="1"/>
      <c r="Y250" s="1"/>
      <c r="Z250" s="1"/>
      <c r="AA250" s="1"/>
      <c r="AB250" s="1"/>
      <c r="AC250" s="1"/>
      <c r="AD250" s="1"/>
      <c r="AE250" s="1"/>
      <c r="AF250" s="1"/>
      <c r="AG250" s="1"/>
      <c r="AH250" s="1"/>
      <c r="AI250" s="1"/>
      <c r="AJ250" s="1"/>
      <c r="AK250" s="1"/>
      <c r="AL250" s="1"/>
      <c r="AM250" s="1"/>
      <c r="AN250" s="1"/>
      <c r="AO250" s="1"/>
      <c r="AP250" s="1"/>
      <c r="AQ250" s="1"/>
      <c r="AR250" s="1"/>
      <c r="AS250" s="1"/>
      <c r="AT250" s="1"/>
      <c r="AU250" s="1"/>
      <c r="AV250" s="1"/>
      <c r="AW250" s="1"/>
      <c r="AX250" s="1"/>
      <c r="AY250" s="1"/>
      <c r="AZ250" s="1"/>
      <c r="BA250" s="1"/>
      <c r="BB250" s="1"/>
      <c r="BC250" s="1"/>
      <c r="BD250" s="1"/>
      <c r="BE250" s="1"/>
      <c r="BF250" s="1"/>
      <c r="BG250" s="1"/>
      <c r="BH250" s="1"/>
      <c r="BI250" s="1"/>
      <c r="BJ250" s="1"/>
      <c r="BK250" s="1"/>
      <c r="BL250" s="1"/>
      <c r="BM250" s="1"/>
      <c r="BN250" s="1"/>
      <c r="BO250" s="1"/>
      <c r="BP250" s="1"/>
      <c r="BQ250" s="1"/>
      <c r="BR250" s="1"/>
      <c r="BS250" s="1"/>
      <c r="BT250" s="1"/>
      <c r="BU250" s="1"/>
      <c r="BV250" s="1"/>
      <c r="BW250" s="1"/>
      <c r="BX250" s="1"/>
      <c r="BY250" s="1"/>
      <c r="BZ250" s="1"/>
      <c r="CA250" s="1"/>
      <c r="CB250" s="1"/>
      <c r="CC250" s="1"/>
      <c r="CD250" s="1"/>
      <c r="CE250" s="1"/>
      <c r="CF250" s="1"/>
      <c r="CG250" s="1"/>
      <c r="CH250" s="1"/>
      <c r="CI250" s="1"/>
      <c r="CJ250" s="1"/>
      <c r="CK250" s="1"/>
      <c r="CL250" s="1"/>
      <c r="CM250" s="1"/>
      <c r="CN250" s="1"/>
      <c r="CO250" s="1"/>
      <c r="CP250" s="1"/>
      <c r="CQ250" s="1"/>
      <c r="CR250" s="1"/>
      <c r="CS250" s="1"/>
      <c r="CT250" s="1"/>
      <c r="CU250" s="1"/>
      <c r="CV250" s="1"/>
      <c r="CW250" s="1"/>
      <c r="CX250" s="1"/>
      <c r="CY250" s="1"/>
      <c r="CZ250" s="1"/>
      <c r="DA250" s="1"/>
      <c r="DB250" s="1"/>
      <c r="DC250" s="1"/>
      <c r="DD250" s="1"/>
      <c r="DE250" s="1"/>
      <c r="DF250" s="1"/>
      <c r="DG250" s="1"/>
      <c r="DH250" s="1"/>
      <c r="DI250" s="1"/>
      <c r="DJ250" s="1"/>
      <c r="DK250" s="1"/>
      <c r="DL250" s="1"/>
      <c r="DM250" s="1"/>
      <c r="DN250" s="1"/>
      <c r="DO250" s="1"/>
      <c r="DP250" s="1"/>
      <c r="DQ250" s="1"/>
      <c r="DR250" s="1"/>
      <c r="DS250" s="1"/>
      <c r="DT250" s="1"/>
      <c r="DU250" s="1"/>
      <c r="DV250" s="1"/>
      <c r="DW250" s="1"/>
      <c r="DX250" s="1"/>
      <c r="DY250" s="1"/>
      <c r="DZ250" s="1"/>
      <c r="EA250" s="1"/>
      <c r="EB250" s="1"/>
      <c r="EC250" s="1"/>
      <c r="ED250" s="1"/>
      <c r="EE250" s="1"/>
      <c r="EF250" s="1"/>
      <c r="EG250" s="1"/>
      <c r="EH250" s="1"/>
      <c r="EI250" s="1"/>
      <c r="EJ250" s="1"/>
      <c r="EK250" s="1"/>
      <c r="EL250" s="1"/>
      <c r="EM250" s="1"/>
      <c r="EN250" s="1"/>
      <c r="EO250" s="1"/>
      <c r="EP250" s="1"/>
      <c r="EQ250" s="1"/>
      <c r="ER250" s="1"/>
      <c r="ES250" s="1"/>
      <c r="ET250" s="1"/>
      <c r="WZB250" s="1"/>
      <c r="WZC250" s="1"/>
      <c r="WZD250" s="1"/>
      <c r="WZE250" s="1"/>
      <c r="WZF250" s="1"/>
      <c r="WZG250" s="1"/>
      <c r="WZH250" s="1"/>
      <c r="WZI250" s="1"/>
      <c r="WZJ250" s="1"/>
      <c r="WZK250" s="1"/>
      <c r="WZL250" s="1"/>
      <c r="WZM250" s="1"/>
      <c r="WZN250" s="1"/>
      <c r="WZO250" s="1"/>
      <c r="WZP250" s="1"/>
      <c r="WZQ250" s="1"/>
      <c r="WZR250" s="1"/>
      <c r="WZS250" s="1"/>
      <c r="WZT250" s="1"/>
      <c r="WZU250" s="1"/>
      <c r="WZV250" s="1"/>
      <c r="WZW250" s="1"/>
      <c r="WZX250" s="1"/>
      <c r="WZY250" s="1"/>
      <c r="WZZ250" s="1"/>
      <c r="XAA250" s="1"/>
      <c r="XAB250" s="1"/>
      <c r="XAC250" s="1"/>
      <c r="XAD250" s="1"/>
      <c r="XAE250" s="1"/>
      <c r="XAF250" s="1"/>
      <c r="XAG250" s="1"/>
      <c r="XAH250" s="1"/>
      <c r="XAI250" s="1"/>
      <c r="XAJ250" s="1"/>
      <c r="XAK250" s="1"/>
      <c r="XAL250" s="1"/>
      <c r="XAM250" s="1"/>
      <c r="XAN250" s="1"/>
      <c r="XAO250" s="1"/>
      <c r="XAP250" s="1"/>
      <c r="XAQ250" s="1"/>
      <c r="XAR250" s="1"/>
      <c r="XAS250" s="1"/>
      <c r="XAT250" s="1"/>
      <c r="XAU250" s="1"/>
      <c r="XAV250" s="1"/>
      <c r="XAW250" s="1"/>
      <c r="XAX250" s="1"/>
      <c r="XAY250" s="1"/>
      <c r="XAZ250" s="1"/>
      <c r="XBA250" s="1"/>
      <c r="XBB250" s="1"/>
      <c r="XBC250" s="1"/>
      <c r="XBD250" s="1"/>
      <c r="XBE250" s="1"/>
      <c r="XBF250" s="1"/>
      <c r="XBG250" s="1"/>
      <c r="XBH250" s="1"/>
      <c r="XBI250" s="1"/>
      <c r="XBJ250" s="1"/>
      <c r="XBK250" s="1"/>
      <c r="XBL250" s="1"/>
      <c r="XBM250" s="1"/>
      <c r="XBN250" s="1"/>
      <c r="XBO250" s="1"/>
      <c r="XBP250" s="1"/>
      <c r="XBQ250" s="1"/>
      <c r="XBR250" s="1"/>
      <c r="XBS250" s="1"/>
      <c r="XBT250" s="1"/>
      <c r="XBU250" s="1"/>
      <c r="XBV250" s="1"/>
      <c r="XBW250" s="1"/>
      <c r="XBX250" s="1"/>
      <c r="XBY250" s="1"/>
      <c r="XBZ250" s="1"/>
      <c r="XCA250" s="1"/>
      <c r="XCB250" s="1"/>
      <c r="XCC250" s="1"/>
      <c r="XCD250" s="1"/>
      <c r="XCE250" s="1"/>
      <c r="XCF250" s="1"/>
      <c r="XCG250" s="1"/>
      <c r="XCH250" s="1"/>
      <c r="XCI250" s="1"/>
      <c r="XCJ250" s="1"/>
      <c r="XCK250" s="1"/>
      <c r="XCL250" s="1"/>
      <c r="XCM250" s="1"/>
      <c r="XCN250" s="1"/>
      <c r="XCO250" s="1"/>
      <c r="XCP250" s="1"/>
      <c r="XCQ250" s="1"/>
      <c r="XCR250" s="1"/>
      <c r="XCS250" s="1"/>
      <c r="XCT250" s="1"/>
      <c r="XCU250" s="1"/>
      <c r="XCV250" s="1"/>
      <c r="XCW250" s="1"/>
      <c r="XCX250" s="1"/>
      <c r="XCY250" s="1"/>
      <c r="XCZ250" s="1"/>
      <c r="XDA250" s="1"/>
      <c r="XDB250" s="1"/>
      <c r="XDC250" s="1"/>
      <c r="XDD250" s="1"/>
      <c r="XDE250" s="1"/>
      <c r="XDF250" s="1"/>
      <c r="XDG250" s="1"/>
      <c r="XDH250" s="1"/>
      <c r="XDI250" s="1"/>
      <c r="XDJ250" s="1"/>
      <c r="XDK250" s="1"/>
      <c r="XDL250" s="1"/>
      <c r="XDM250" s="1"/>
      <c r="XDN250" s="1"/>
      <c r="XDO250" s="1"/>
      <c r="XDP250" s="1"/>
      <c r="XDQ250" s="1"/>
      <c r="XDR250" s="1"/>
      <c r="XDS250" s="1"/>
      <c r="XDT250" s="1"/>
      <c r="XDU250" s="1"/>
      <c r="XDV250" s="1"/>
      <c r="XDW250" s="1"/>
      <c r="XDX250" s="1"/>
      <c r="XDY250" s="1"/>
      <c r="XDZ250" s="1"/>
      <c r="XEA250" s="1"/>
      <c r="XEB250" s="1"/>
      <c r="XEC250" s="1"/>
      <c r="XED250" s="1"/>
      <c r="XEE250" s="1"/>
      <c r="XEF250" s="1"/>
      <c r="XEG250" s="1"/>
      <c r="XEH250" s="1"/>
      <c r="XEI250" s="1"/>
      <c r="XEJ250" s="1"/>
      <c r="XEK250" s="1"/>
      <c r="XEL250" s="1"/>
      <c r="XEM250" s="1"/>
      <c r="XEN250" s="1"/>
      <c r="XEO250" s="1"/>
      <c r="XEP250" s="1"/>
      <c r="XEQ250" s="1"/>
      <c r="XER250" s="1"/>
      <c r="XES250" s="1"/>
      <c r="XET250" s="1"/>
      <c r="XEU250" s="1"/>
      <c r="XEV250" s="1"/>
      <c r="XEW250" s="1"/>
      <c r="XEX250" s="1"/>
      <c r="XEY250" s="1"/>
      <c r="XEZ250" s="1"/>
      <c r="XFA250" s="1"/>
      <c r="XFB250" s="1"/>
      <c r="XFC250" s="1"/>
    </row>
    <row r="251" spans="1:150 16226:16383" s="3" customFormat="1" ht="20.25" customHeight="1" x14ac:dyDescent="0.35">
      <c r="A251" s="84">
        <f t="shared" si="79"/>
        <v>7</v>
      </c>
      <c r="B251" s="85"/>
      <c r="C251" s="49" t="s">
        <v>329</v>
      </c>
      <c r="D251" s="49" t="s">
        <v>350</v>
      </c>
      <c r="E251" s="70">
        <f>(98.26)*(10.764)</f>
        <v>1057.67064</v>
      </c>
      <c r="F251" s="70">
        <f>(1.52*2.4+3.05*1.22)*(10.764)</f>
        <v>79.319915999999992</v>
      </c>
      <c r="G251" s="6">
        <v>0</v>
      </c>
      <c r="H251" s="6">
        <f t="shared" ref="H251:H252" si="86">E251+F251+(IF(G251&lt;101,G251,IF(G251&lt;201,G251/2,IF(G251&lt;=301,G251/3,G251/4))))</f>
        <v>1136.990556</v>
      </c>
      <c r="I251" s="1" t="s">
        <v>375</v>
      </c>
      <c r="J251" s="1"/>
      <c r="K251" s="1"/>
      <c r="L251" s="1"/>
      <c r="M251" s="1"/>
      <c r="N251" s="1"/>
      <c r="O251" s="1"/>
      <c r="P251" s="1"/>
      <c r="Q251" s="1"/>
      <c r="R251" s="1"/>
      <c r="S251" s="1"/>
      <c r="T251" s="22" t="str">
        <f t="shared" ca="1" si="78"/>
        <v>8111307,..,4107</v>
      </c>
      <c r="U251" s="22">
        <f t="shared" ref="U251:V251" ca="1" si="87">U250+1</f>
        <v>8111307</v>
      </c>
      <c r="V251" s="22">
        <f t="shared" ca="1" si="87"/>
        <v>4107</v>
      </c>
      <c r="W251" s="1"/>
      <c r="X251" s="1"/>
      <c r="Y251" s="1"/>
      <c r="Z251" s="1"/>
      <c r="AA251" s="1"/>
      <c r="AB251" s="1"/>
      <c r="AC251" s="1"/>
      <c r="AD251" s="1"/>
      <c r="AE251" s="1"/>
      <c r="AF251" s="1"/>
      <c r="AG251" s="1"/>
      <c r="AH251" s="1"/>
      <c r="AI251" s="1"/>
      <c r="AJ251" s="1"/>
      <c r="AK251" s="1"/>
      <c r="AL251" s="1"/>
      <c r="AM251" s="1"/>
      <c r="AN251" s="1"/>
      <c r="AO251" s="1"/>
      <c r="AP251" s="1"/>
      <c r="AQ251" s="1"/>
      <c r="AR251" s="1"/>
      <c r="AS251" s="1"/>
      <c r="AT251" s="1"/>
      <c r="AU251" s="1"/>
      <c r="AV251" s="1"/>
      <c r="AW251" s="1"/>
      <c r="AX251" s="1"/>
      <c r="AY251" s="1"/>
      <c r="AZ251" s="1"/>
      <c r="BA251" s="1"/>
      <c r="BB251" s="1"/>
      <c r="BC251" s="1"/>
      <c r="BD251" s="1"/>
      <c r="BE251" s="1"/>
      <c r="BF251" s="1"/>
      <c r="BG251" s="1"/>
      <c r="BH251" s="1"/>
      <c r="BI251" s="1"/>
      <c r="BJ251" s="1"/>
      <c r="BK251" s="1"/>
      <c r="BL251" s="1"/>
      <c r="BM251" s="1"/>
      <c r="BN251" s="1"/>
      <c r="BO251" s="1"/>
      <c r="BP251" s="1"/>
      <c r="BQ251" s="1"/>
      <c r="BR251" s="1"/>
      <c r="BS251" s="1"/>
      <c r="BT251" s="1"/>
      <c r="BU251" s="1"/>
      <c r="BV251" s="1"/>
      <c r="BW251" s="1"/>
      <c r="BX251" s="1"/>
      <c r="BY251" s="1"/>
      <c r="BZ251" s="1"/>
      <c r="CA251" s="1"/>
      <c r="CB251" s="1"/>
      <c r="CC251" s="1"/>
      <c r="CD251" s="1"/>
      <c r="CE251" s="1"/>
      <c r="CF251" s="1"/>
      <c r="CG251" s="1"/>
      <c r="CH251" s="1"/>
      <c r="CI251" s="1"/>
      <c r="CJ251" s="1"/>
      <c r="CK251" s="1"/>
      <c r="CL251" s="1"/>
      <c r="CM251" s="1"/>
      <c r="CN251" s="1"/>
      <c r="CO251" s="1"/>
      <c r="CP251" s="1"/>
      <c r="CQ251" s="1"/>
      <c r="CR251" s="1"/>
      <c r="CS251" s="1"/>
      <c r="CT251" s="1"/>
      <c r="CU251" s="1"/>
      <c r="CV251" s="1"/>
      <c r="CW251" s="1"/>
      <c r="CX251" s="1"/>
      <c r="CY251" s="1"/>
      <c r="CZ251" s="1"/>
      <c r="DA251" s="1"/>
      <c r="DB251" s="1"/>
      <c r="DC251" s="1"/>
      <c r="DD251" s="1"/>
      <c r="DE251" s="1"/>
      <c r="DF251" s="1"/>
      <c r="DG251" s="1"/>
      <c r="DH251" s="1"/>
      <c r="DI251" s="1"/>
      <c r="DJ251" s="1"/>
      <c r="DK251" s="1"/>
      <c r="DL251" s="1"/>
      <c r="DM251" s="1"/>
      <c r="DN251" s="1"/>
      <c r="DO251" s="1"/>
      <c r="DP251" s="1"/>
      <c r="DQ251" s="1"/>
      <c r="DR251" s="1"/>
      <c r="DS251" s="1"/>
      <c r="DT251" s="1"/>
      <c r="DU251" s="1"/>
      <c r="DV251" s="1"/>
      <c r="DW251" s="1"/>
      <c r="DX251" s="1"/>
      <c r="DY251" s="1"/>
      <c r="DZ251" s="1"/>
      <c r="EA251" s="1"/>
      <c r="EB251" s="1"/>
      <c r="EC251" s="1"/>
      <c r="ED251" s="1"/>
      <c r="EE251" s="1"/>
      <c r="EF251" s="1"/>
      <c r="EG251" s="1"/>
      <c r="EH251" s="1"/>
      <c r="EI251" s="1"/>
      <c r="EJ251" s="1"/>
      <c r="EK251" s="1"/>
      <c r="EL251" s="1"/>
      <c r="EM251" s="1"/>
      <c r="EN251" s="1"/>
      <c r="EO251" s="1"/>
      <c r="EP251" s="1"/>
      <c r="EQ251" s="1"/>
      <c r="ER251" s="1"/>
      <c r="ES251" s="1"/>
      <c r="ET251" s="1"/>
      <c r="WZB251" s="1"/>
      <c r="WZC251" s="1"/>
      <c r="WZD251" s="1"/>
      <c r="WZE251" s="1"/>
      <c r="WZF251" s="1"/>
      <c r="WZG251" s="1"/>
      <c r="WZH251" s="1"/>
      <c r="WZI251" s="1"/>
      <c r="WZJ251" s="1"/>
      <c r="WZK251" s="1"/>
      <c r="WZL251" s="1"/>
      <c r="WZM251" s="1"/>
      <c r="WZN251" s="1"/>
      <c r="WZO251" s="1"/>
      <c r="WZP251" s="1"/>
      <c r="WZQ251" s="1"/>
      <c r="WZR251" s="1"/>
      <c r="WZS251" s="1"/>
      <c r="WZT251" s="1"/>
      <c r="WZU251" s="1"/>
      <c r="WZV251" s="1"/>
      <c r="WZW251" s="1"/>
      <c r="WZX251" s="1"/>
      <c r="WZY251" s="1"/>
      <c r="WZZ251" s="1"/>
      <c r="XAA251" s="1"/>
      <c r="XAB251" s="1"/>
      <c r="XAC251" s="1"/>
      <c r="XAD251" s="1"/>
      <c r="XAE251" s="1"/>
      <c r="XAF251" s="1"/>
      <c r="XAG251" s="1"/>
      <c r="XAH251" s="1"/>
      <c r="XAI251" s="1"/>
      <c r="XAJ251" s="1"/>
      <c r="XAK251" s="1"/>
      <c r="XAL251" s="1"/>
      <c r="XAM251" s="1"/>
      <c r="XAN251" s="1"/>
      <c r="XAO251" s="1"/>
      <c r="XAP251" s="1"/>
      <c r="XAQ251" s="1"/>
      <c r="XAR251" s="1"/>
      <c r="XAS251" s="1"/>
      <c r="XAT251" s="1"/>
      <c r="XAU251" s="1"/>
      <c r="XAV251" s="1"/>
      <c r="XAW251" s="1"/>
      <c r="XAX251" s="1"/>
      <c r="XAY251" s="1"/>
      <c r="XAZ251" s="1"/>
      <c r="XBA251" s="1"/>
      <c r="XBB251" s="1"/>
      <c r="XBC251" s="1"/>
      <c r="XBD251" s="1"/>
      <c r="XBE251" s="1"/>
      <c r="XBF251" s="1"/>
      <c r="XBG251" s="1"/>
      <c r="XBH251" s="1"/>
      <c r="XBI251" s="1"/>
      <c r="XBJ251" s="1"/>
      <c r="XBK251" s="1"/>
      <c r="XBL251" s="1"/>
      <c r="XBM251" s="1"/>
      <c r="XBN251" s="1"/>
      <c r="XBO251" s="1"/>
      <c r="XBP251" s="1"/>
      <c r="XBQ251" s="1"/>
      <c r="XBR251" s="1"/>
      <c r="XBS251" s="1"/>
      <c r="XBT251" s="1"/>
      <c r="XBU251" s="1"/>
      <c r="XBV251" s="1"/>
      <c r="XBW251" s="1"/>
      <c r="XBX251" s="1"/>
      <c r="XBY251" s="1"/>
      <c r="XBZ251" s="1"/>
      <c r="XCA251" s="1"/>
      <c r="XCB251" s="1"/>
      <c r="XCC251" s="1"/>
      <c r="XCD251" s="1"/>
      <c r="XCE251" s="1"/>
      <c r="XCF251" s="1"/>
      <c r="XCG251" s="1"/>
      <c r="XCH251" s="1"/>
      <c r="XCI251" s="1"/>
      <c r="XCJ251" s="1"/>
      <c r="XCK251" s="1"/>
      <c r="XCL251" s="1"/>
      <c r="XCM251" s="1"/>
      <c r="XCN251" s="1"/>
      <c r="XCO251" s="1"/>
      <c r="XCP251" s="1"/>
      <c r="XCQ251" s="1"/>
      <c r="XCR251" s="1"/>
      <c r="XCS251" s="1"/>
      <c r="XCT251" s="1"/>
      <c r="XCU251" s="1"/>
      <c r="XCV251" s="1"/>
      <c r="XCW251" s="1"/>
      <c r="XCX251" s="1"/>
      <c r="XCY251" s="1"/>
      <c r="XCZ251" s="1"/>
      <c r="XDA251" s="1"/>
      <c r="XDB251" s="1"/>
      <c r="XDC251" s="1"/>
      <c r="XDD251" s="1"/>
      <c r="XDE251" s="1"/>
      <c r="XDF251" s="1"/>
      <c r="XDG251" s="1"/>
      <c r="XDH251" s="1"/>
      <c r="XDI251" s="1"/>
      <c r="XDJ251" s="1"/>
      <c r="XDK251" s="1"/>
      <c r="XDL251" s="1"/>
      <c r="XDM251" s="1"/>
      <c r="XDN251" s="1"/>
      <c r="XDO251" s="1"/>
      <c r="XDP251" s="1"/>
      <c r="XDQ251" s="1"/>
      <c r="XDR251" s="1"/>
      <c r="XDS251" s="1"/>
      <c r="XDT251" s="1"/>
      <c r="XDU251" s="1"/>
      <c r="XDV251" s="1"/>
      <c r="XDW251" s="1"/>
      <c r="XDX251" s="1"/>
      <c r="XDY251" s="1"/>
      <c r="XDZ251" s="1"/>
      <c r="XEA251" s="1"/>
      <c r="XEB251" s="1"/>
      <c r="XEC251" s="1"/>
      <c r="XED251" s="1"/>
      <c r="XEE251" s="1"/>
      <c r="XEF251" s="1"/>
      <c r="XEG251" s="1"/>
      <c r="XEH251" s="1"/>
      <c r="XEI251" s="1"/>
      <c r="XEJ251" s="1"/>
      <c r="XEK251" s="1"/>
      <c r="XEL251" s="1"/>
      <c r="XEM251" s="1"/>
      <c r="XEN251" s="1"/>
      <c r="XEO251" s="1"/>
      <c r="XEP251" s="1"/>
      <c r="XEQ251" s="1"/>
      <c r="XER251" s="1"/>
      <c r="XES251" s="1"/>
      <c r="XET251" s="1"/>
      <c r="XEU251" s="1"/>
      <c r="XEV251" s="1"/>
      <c r="XEW251" s="1"/>
      <c r="XEX251" s="1"/>
      <c r="XEY251" s="1"/>
      <c r="XEZ251" s="1"/>
      <c r="XFA251" s="1"/>
      <c r="XFB251" s="1"/>
      <c r="XFC251" s="1"/>
    </row>
    <row r="252" spans="1:150 16226:16383" s="3" customFormat="1" ht="20.25" customHeight="1" x14ac:dyDescent="0.35">
      <c r="A252" s="84">
        <f t="shared" si="79"/>
        <v>8</v>
      </c>
      <c r="B252" s="85"/>
      <c r="C252" s="49" t="s">
        <v>329</v>
      </c>
      <c r="D252" s="49" t="s">
        <v>335</v>
      </c>
      <c r="E252" s="70">
        <f>(73.18)*(10.764)</f>
        <v>787.70952</v>
      </c>
      <c r="F252" s="70">
        <f>(1.22*(2.45+2.92))*(10.764)</f>
        <v>70.519269600000001</v>
      </c>
      <c r="G252" s="6">
        <v>0</v>
      </c>
      <c r="H252" s="6">
        <f t="shared" si="86"/>
        <v>858.22878960000003</v>
      </c>
      <c r="I252" s="1" t="s">
        <v>375</v>
      </c>
      <c r="J252" s="1"/>
      <c r="K252" s="1"/>
      <c r="L252" s="1"/>
      <c r="M252" s="1"/>
      <c r="N252" s="1"/>
      <c r="O252" s="1"/>
      <c r="P252" s="1"/>
      <c r="Q252" s="1"/>
      <c r="R252" s="1"/>
      <c r="S252" s="1"/>
      <c r="T252" s="22" t="str">
        <f t="shared" ca="1" si="78"/>
        <v>8111308,..,4108</v>
      </c>
      <c r="U252" s="22">
        <f t="shared" ref="U252:V252" ca="1" si="88">U251+1</f>
        <v>8111308</v>
      </c>
      <c r="V252" s="22">
        <f t="shared" ca="1" si="88"/>
        <v>4108</v>
      </c>
      <c r="W252" s="1"/>
      <c r="X252" s="1"/>
      <c r="Y252" s="1"/>
      <c r="Z252" s="1"/>
      <c r="AA252" s="1"/>
      <c r="AB252" s="1"/>
      <c r="AC252" s="1"/>
      <c r="AD252" s="1"/>
      <c r="AE252" s="1"/>
      <c r="AF252" s="1"/>
      <c r="AG252" s="1"/>
      <c r="AH252" s="1"/>
      <c r="AI252" s="1"/>
      <c r="AJ252" s="1"/>
      <c r="AK252" s="1"/>
      <c r="AL252" s="1"/>
      <c r="AM252" s="1"/>
      <c r="AN252" s="1"/>
      <c r="AO252" s="1"/>
      <c r="AP252" s="1"/>
      <c r="AQ252" s="1"/>
      <c r="AR252" s="1"/>
      <c r="AS252" s="1"/>
      <c r="AT252" s="1"/>
      <c r="AU252" s="1"/>
      <c r="AV252" s="1"/>
      <c r="AW252" s="1"/>
      <c r="AX252" s="1"/>
      <c r="AY252" s="1"/>
      <c r="AZ252" s="1"/>
      <c r="BA252" s="1"/>
      <c r="BB252" s="1"/>
      <c r="BC252" s="1"/>
      <c r="BD252" s="1"/>
      <c r="BE252" s="1"/>
      <c r="BF252" s="1"/>
      <c r="BG252" s="1"/>
      <c r="BH252" s="1"/>
      <c r="BI252" s="1"/>
      <c r="BJ252" s="1"/>
      <c r="BK252" s="1"/>
      <c r="BL252" s="1"/>
      <c r="BM252" s="1"/>
      <c r="BN252" s="1"/>
      <c r="BO252" s="1"/>
      <c r="BP252" s="1"/>
      <c r="BQ252" s="1"/>
      <c r="BR252" s="1"/>
      <c r="BS252" s="1"/>
      <c r="BT252" s="1"/>
      <c r="BU252" s="1"/>
      <c r="BV252" s="1"/>
      <c r="BW252" s="1"/>
      <c r="BX252" s="1"/>
      <c r="BY252" s="1"/>
      <c r="BZ252" s="1"/>
      <c r="CA252" s="1"/>
      <c r="CB252" s="1"/>
      <c r="CC252" s="1"/>
      <c r="CD252" s="1"/>
      <c r="CE252" s="1"/>
      <c r="CF252" s="1"/>
      <c r="CG252" s="1"/>
      <c r="CH252" s="1"/>
      <c r="CI252" s="1"/>
      <c r="CJ252" s="1"/>
      <c r="CK252" s="1"/>
      <c r="CL252" s="1"/>
      <c r="CM252" s="1"/>
      <c r="CN252" s="1"/>
      <c r="CO252" s="1"/>
      <c r="CP252" s="1"/>
      <c r="CQ252" s="1"/>
      <c r="CR252" s="1"/>
      <c r="CS252" s="1"/>
      <c r="CT252" s="1"/>
      <c r="CU252" s="1"/>
      <c r="CV252" s="1"/>
      <c r="CW252" s="1"/>
      <c r="CX252" s="1"/>
      <c r="CY252" s="1"/>
      <c r="CZ252" s="1"/>
      <c r="DA252" s="1"/>
      <c r="DB252" s="1"/>
      <c r="DC252" s="1"/>
      <c r="DD252" s="1"/>
      <c r="DE252" s="1"/>
      <c r="DF252" s="1"/>
      <c r="DG252" s="1"/>
      <c r="DH252" s="1"/>
      <c r="DI252" s="1"/>
      <c r="DJ252" s="1"/>
      <c r="DK252" s="1"/>
      <c r="DL252" s="1"/>
      <c r="DM252" s="1"/>
      <c r="DN252" s="1"/>
      <c r="DO252" s="1"/>
      <c r="DP252" s="1"/>
      <c r="DQ252" s="1"/>
      <c r="DR252" s="1"/>
      <c r="DS252" s="1"/>
      <c r="DT252" s="1"/>
      <c r="DU252" s="1"/>
      <c r="DV252" s="1"/>
      <c r="DW252" s="1"/>
      <c r="DX252" s="1"/>
      <c r="DY252" s="1"/>
      <c r="DZ252" s="1"/>
      <c r="EA252" s="1"/>
      <c r="EB252" s="1"/>
      <c r="EC252" s="1"/>
      <c r="ED252" s="1"/>
      <c r="EE252" s="1"/>
      <c r="EF252" s="1"/>
      <c r="EG252" s="1"/>
      <c r="EH252" s="1"/>
      <c r="EI252" s="1"/>
      <c r="EJ252" s="1"/>
      <c r="EK252" s="1"/>
      <c r="EL252" s="1"/>
      <c r="EM252" s="1"/>
      <c r="EN252" s="1"/>
      <c r="EO252" s="1"/>
      <c r="EP252" s="1"/>
      <c r="EQ252" s="1"/>
      <c r="ER252" s="1"/>
      <c r="ES252" s="1"/>
      <c r="ET252" s="1"/>
      <c r="WZB252" s="1"/>
      <c r="WZC252" s="1"/>
      <c r="WZD252" s="1"/>
      <c r="WZE252" s="1"/>
      <c r="WZF252" s="1"/>
      <c r="WZG252" s="1"/>
      <c r="WZH252" s="1"/>
      <c r="WZI252" s="1"/>
      <c r="WZJ252" s="1"/>
      <c r="WZK252" s="1"/>
      <c r="WZL252" s="1"/>
      <c r="WZM252" s="1"/>
      <c r="WZN252" s="1"/>
      <c r="WZO252" s="1"/>
      <c r="WZP252" s="1"/>
      <c r="WZQ252" s="1"/>
      <c r="WZR252" s="1"/>
      <c r="WZS252" s="1"/>
      <c r="WZT252" s="1"/>
      <c r="WZU252" s="1"/>
      <c r="WZV252" s="1"/>
      <c r="WZW252" s="1"/>
      <c r="WZX252" s="1"/>
      <c r="WZY252" s="1"/>
      <c r="WZZ252" s="1"/>
      <c r="XAA252" s="1"/>
      <c r="XAB252" s="1"/>
      <c r="XAC252" s="1"/>
      <c r="XAD252" s="1"/>
      <c r="XAE252" s="1"/>
      <c r="XAF252" s="1"/>
      <c r="XAG252" s="1"/>
      <c r="XAH252" s="1"/>
      <c r="XAI252" s="1"/>
      <c r="XAJ252" s="1"/>
      <c r="XAK252" s="1"/>
      <c r="XAL252" s="1"/>
      <c r="XAM252" s="1"/>
      <c r="XAN252" s="1"/>
      <c r="XAO252" s="1"/>
      <c r="XAP252" s="1"/>
      <c r="XAQ252" s="1"/>
      <c r="XAR252" s="1"/>
      <c r="XAS252" s="1"/>
      <c r="XAT252" s="1"/>
      <c r="XAU252" s="1"/>
      <c r="XAV252" s="1"/>
      <c r="XAW252" s="1"/>
      <c r="XAX252" s="1"/>
      <c r="XAY252" s="1"/>
      <c r="XAZ252" s="1"/>
      <c r="XBA252" s="1"/>
      <c r="XBB252" s="1"/>
      <c r="XBC252" s="1"/>
      <c r="XBD252" s="1"/>
      <c r="XBE252" s="1"/>
      <c r="XBF252" s="1"/>
      <c r="XBG252" s="1"/>
      <c r="XBH252" s="1"/>
      <c r="XBI252" s="1"/>
      <c r="XBJ252" s="1"/>
      <c r="XBK252" s="1"/>
      <c r="XBL252" s="1"/>
      <c r="XBM252" s="1"/>
      <c r="XBN252" s="1"/>
      <c r="XBO252" s="1"/>
      <c r="XBP252" s="1"/>
      <c r="XBQ252" s="1"/>
      <c r="XBR252" s="1"/>
      <c r="XBS252" s="1"/>
      <c r="XBT252" s="1"/>
      <c r="XBU252" s="1"/>
      <c r="XBV252" s="1"/>
      <c r="XBW252" s="1"/>
      <c r="XBX252" s="1"/>
      <c r="XBY252" s="1"/>
      <c r="XBZ252" s="1"/>
      <c r="XCA252" s="1"/>
      <c r="XCB252" s="1"/>
      <c r="XCC252" s="1"/>
      <c r="XCD252" s="1"/>
      <c r="XCE252" s="1"/>
      <c r="XCF252" s="1"/>
      <c r="XCG252" s="1"/>
      <c r="XCH252" s="1"/>
      <c r="XCI252" s="1"/>
      <c r="XCJ252" s="1"/>
      <c r="XCK252" s="1"/>
      <c r="XCL252" s="1"/>
      <c r="XCM252" s="1"/>
      <c r="XCN252" s="1"/>
      <c r="XCO252" s="1"/>
      <c r="XCP252" s="1"/>
      <c r="XCQ252" s="1"/>
      <c r="XCR252" s="1"/>
      <c r="XCS252" s="1"/>
      <c r="XCT252" s="1"/>
      <c r="XCU252" s="1"/>
      <c r="XCV252" s="1"/>
      <c r="XCW252" s="1"/>
      <c r="XCX252" s="1"/>
      <c r="XCY252" s="1"/>
      <c r="XCZ252" s="1"/>
      <c r="XDA252" s="1"/>
      <c r="XDB252" s="1"/>
      <c r="XDC252" s="1"/>
      <c r="XDD252" s="1"/>
      <c r="XDE252" s="1"/>
      <c r="XDF252" s="1"/>
      <c r="XDG252" s="1"/>
      <c r="XDH252" s="1"/>
      <c r="XDI252" s="1"/>
      <c r="XDJ252" s="1"/>
      <c r="XDK252" s="1"/>
      <c r="XDL252" s="1"/>
      <c r="XDM252" s="1"/>
      <c r="XDN252" s="1"/>
      <c r="XDO252" s="1"/>
      <c r="XDP252" s="1"/>
      <c r="XDQ252" s="1"/>
      <c r="XDR252" s="1"/>
      <c r="XDS252" s="1"/>
      <c r="XDT252" s="1"/>
      <c r="XDU252" s="1"/>
      <c r="XDV252" s="1"/>
      <c r="XDW252" s="1"/>
      <c r="XDX252" s="1"/>
      <c r="XDY252" s="1"/>
      <c r="XDZ252" s="1"/>
      <c r="XEA252" s="1"/>
      <c r="XEB252" s="1"/>
      <c r="XEC252" s="1"/>
      <c r="XED252" s="1"/>
      <c r="XEE252" s="1"/>
      <c r="XEF252" s="1"/>
      <c r="XEG252" s="1"/>
      <c r="XEH252" s="1"/>
      <c r="XEI252" s="1"/>
      <c r="XEJ252" s="1"/>
      <c r="XEK252" s="1"/>
      <c r="XEL252" s="1"/>
      <c r="XEM252" s="1"/>
      <c r="XEN252" s="1"/>
      <c r="XEO252" s="1"/>
      <c r="XEP252" s="1"/>
      <c r="XEQ252" s="1"/>
      <c r="XER252" s="1"/>
      <c r="XES252" s="1"/>
      <c r="XET252" s="1"/>
      <c r="XEU252" s="1"/>
      <c r="XEV252" s="1"/>
      <c r="XEW252" s="1"/>
      <c r="XEX252" s="1"/>
      <c r="XEY252" s="1"/>
      <c r="XEZ252" s="1"/>
      <c r="XFA252" s="1"/>
      <c r="XFB252" s="1"/>
      <c r="XFC252" s="1"/>
    </row>
    <row r="253" spans="1:150 16226:16383" s="3" customFormat="1" ht="20.25" customHeight="1" x14ac:dyDescent="0.35">
      <c r="A253" s="192" t="s">
        <v>394</v>
      </c>
      <c r="B253" s="192"/>
      <c r="C253" s="192"/>
      <c r="D253" s="192"/>
      <c r="E253" s="192"/>
      <c r="F253" s="192"/>
      <c r="G253" s="192"/>
      <c r="H253" s="192"/>
      <c r="I253" s="4">
        <f>28</f>
        <v>28</v>
      </c>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c r="AM253" s="1"/>
      <c r="AN253" s="1"/>
      <c r="AO253" s="1"/>
      <c r="AP253" s="1"/>
      <c r="AQ253" s="1"/>
      <c r="AR253" s="1"/>
      <c r="AS253" s="1"/>
      <c r="AT253" s="1"/>
      <c r="AU253" s="1"/>
      <c r="AV253" s="1"/>
      <c r="AW253" s="1"/>
      <c r="AX253" s="1"/>
      <c r="AY253" s="1"/>
      <c r="AZ253" s="1"/>
      <c r="BA253" s="1"/>
      <c r="BB253" s="1"/>
      <c r="BC253" s="1"/>
      <c r="BD253" s="1"/>
      <c r="BE253" s="1"/>
      <c r="BF253" s="1"/>
      <c r="BG253" s="1"/>
      <c r="BH253" s="1"/>
      <c r="BI253" s="1"/>
      <c r="BJ253" s="1"/>
      <c r="BK253" s="1"/>
      <c r="BL253" s="1"/>
      <c r="BM253" s="1"/>
      <c r="BN253" s="1"/>
      <c r="BO253" s="1"/>
      <c r="BP253" s="1"/>
      <c r="BQ253" s="1"/>
      <c r="BR253" s="1"/>
      <c r="BS253" s="1"/>
      <c r="BT253" s="1"/>
      <c r="BU253" s="1"/>
      <c r="BV253" s="1"/>
      <c r="BW253" s="1"/>
      <c r="BX253" s="1"/>
      <c r="BY253" s="1"/>
      <c r="BZ253" s="1"/>
      <c r="CA253" s="1"/>
      <c r="CB253" s="1"/>
      <c r="CC253" s="1"/>
      <c r="CD253" s="1"/>
      <c r="CE253" s="1"/>
      <c r="CF253" s="1"/>
      <c r="CG253" s="1"/>
      <c r="CH253" s="1"/>
      <c r="CI253" s="1"/>
      <c r="CJ253" s="1"/>
      <c r="CK253" s="1"/>
      <c r="CL253" s="1"/>
      <c r="CM253" s="1"/>
      <c r="CN253" s="1"/>
      <c r="CO253" s="1"/>
      <c r="CP253" s="1"/>
      <c r="CQ253" s="1"/>
      <c r="CR253" s="1"/>
      <c r="CS253" s="1"/>
      <c r="CT253" s="1"/>
      <c r="CU253" s="1"/>
      <c r="CV253" s="1"/>
      <c r="CW253" s="1"/>
      <c r="CX253" s="1"/>
      <c r="CY253" s="1"/>
      <c r="CZ253" s="1"/>
      <c r="DA253" s="1"/>
      <c r="DB253" s="1"/>
      <c r="DC253" s="1"/>
      <c r="DD253" s="1"/>
      <c r="DE253" s="1"/>
      <c r="DF253" s="1"/>
      <c r="DG253" s="1"/>
      <c r="DH253" s="1"/>
      <c r="DI253" s="1"/>
      <c r="DJ253" s="1"/>
      <c r="DK253" s="1"/>
      <c r="DL253" s="1"/>
      <c r="DM253" s="1"/>
      <c r="DN253" s="1"/>
      <c r="DO253" s="1"/>
      <c r="DP253" s="1"/>
      <c r="DQ253" s="1"/>
      <c r="DR253" s="1"/>
      <c r="DS253" s="1"/>
      <c r="DT253" s="1"/>
      <c r="DU253" s="1"/>
      <c r="DV253" s="1"/>
      <c r="DW253" s="1"/>
      <c r="DX253" s="1"/>
      <c r="DY253" s="1"/>
      <c r="DZ253" s="1"/>
      <c r="EA253" s="1"/>
      <c r="EB253" s="1"/>
      <c r="EC253" s="1"/>
      <c r="ED253" s="1"/>
      <c r="EE253" s="1"/>
      <c r="EF253" s="1"/>
      <c r="EG253" s="1"/>
      <c r="EH253" s="1"/>
      <c r="EI253" s="1"/>
      <c r="EJ253" s="1"/>
      <c r="EK253" s="1"/>
      <c r="EL253" s="1"/>
      <c r="EM253" s="1"/>
      <c r="EN253" s="1"/>
      <c r="EO253" s="1"/>
      <c r="EP253" s="1"/>
      <c r="EQ253" s="1"/>
      <c r="ER253" s="1"/>
      <c r="ES253" s="1"/>
      <c r="ET253" s="1"/>
      <c r="WZB253" s="1"/>
      <c r="WZC253" s="1"/>
      <c r="WZD253" s="1"/>
      <c r="WZE253" s="1"/>
      <c r="WZF253" s="1"/>
      <c r="WZG253" s="1"/>
      <c r="WZH253" s="1"/>
      <c r="WZI253" s="1"/>
      <c r="WZJ253" s="1"/>
      <c r="WZK253" s="1"/>
      <c r="WZL253" s="1"/>
      <c r="WZM253" s="1"/>
      <c r="WZN253" s="1"/>
      <c r="WZO253" s="1"/>
      <c r="WZP253" s="1"/>
      <c r="WZQ253" s="1"/>
      <c r="WZR253" s="1"/>
      <c r="WZS253" s="1"/>
      <c r="WZT253" s="1"/>
      <c r="WZU253" s="1"/>
      <c r="WZV253" s="1"/>
      <c r="WZW253" s="1"/>
      <c r="WZX253" s="1"/>
      <c r="WZY253" s="1"/>
      <c r="WZZ253" s="1"/>
      <c r="XAA253" s="1"/>
      <c r="XAB253" s="1"/>
      <c r="XAC253" s="1"/>
      <c r="XAD253" s="1"/>
      <c r="XAE253" s="1"/>
      <c r="XAF253" s="1"/>
      <c r="XAG253" s="1"/>
      <c r="XAH253" s="1"/>
      <c r="XAI253" s="1"/>
      <c r="XAJ253" s="1"/>
      <c r="XAK253" s="1"/>
      <c r="XAL253" s="1"/>
      <c r="XAM253" s="1"/>
      <c r="XAN253" s="1"/>
      <c r="XAO253" s="1"/>
      <c r="XAP253" s="1"/>
      <c r="XAQ253" s="1"/>
      <c r="XAR253" s="1"/>
      <c r="XAS253" s="1"/>
      <c r="XAT253" s="1"/>
      <c r="XAU253" s="1"/>
      <c r="XAV253" s="1"/>
      <c r="XAW253" s="1"/>
      <c r="XAX253" s="1"/>
      <c r="XAY253" s="1"/>
      <c r="XAZ253" s="1"/>
      <c r="XBA253" s="1"/>
      <c r="XBB253" s="1"/>
      <c r="XBC253" s="1"/>
      <c r="XBD253" s="1"/>
      <c r="XBE253" s="1"/>
      <c r="XBF253" s="1"/>
      <c r="XBG253" s="1"/>
      <c r="XBH253" s="1"/>
      <c r="XBI253" s="1"/>
      <c r="XBJ253" s="1"/>
      <c r="XBK253" s="1"/>
      <c r="XBL253" s="1"/>
      <c r="XBM253" s="1"/>
      <c r="XBN253" s="1"/>
      <c r="XBO253" s="1"/>
      <c r="XBP253" s="1"/>
      <c r="XBQ253" s="1"/>
      <c r="XBR253" s="1"/>
      <c r="XBS253" s="1"/>
      <c r="XBT253" s="1"/>
      <c r="XBU253" s="1"/>
      <c r="XBV253" s="1"/>
      <c r="XBW253" s="1"/>
      <c r="XBX253" s="1"/>
      <c r="XBY253" s="1"/>
      <c r="XBZ253" s="1"/>
      <c r="XCA253" s="1"/>
      <c r="XCB253" s="1"/>
      <c r="XCC253" s="1"/>
      <c r="XCD253" s="1"/>
      <c r="XCE253" s="1"/>
      <c r="XCF253" s="1"/>
      <c r="XCG253" s="1"/>
      <c r="XCH253" s="1"/>
      <c r="XCI253" s="1"/>
      <c r="XCJ253" s="1"/>
      <c r="XCK253" s="1"/>
      <c r="XCL253" s="1"/>
      <c r="XCM253" s="1"/>
      <c r="XCN253" s="1"/>
      <c r="XCO253" s="1"/>
      <c r="XCP253" s="1"/>
      <c r="XCQ253" s="1"/>
      <c r="XCR253" s="1"/>
      <c r="XCS253" s="1"/>
      <c r="XCT253" s="1"/>
      <c r="XCU253" s="1"/>
      <c r="XCV253" s="1"/>
      <c r="XCW253" s="1"/>
      <c r="XCX253" s="1"/>
      <c r="XCY253" s="1"/>
      <c r="XCZ253" s="1"/>
      <c r="XDA253" s="1"/>
      <c r="XDB253" s="1"/>
      <c r="XDC253" s="1"/>
      <c r="XDD253" s="1"/>
      <c r="XDE253" s="1"/>
      <c r="XDF253" s="1"/>
      <c r="XDG253" s="1"/>
      <c r="XDH253" s="1"/>
      <c r="XDI253" s="1"/>
      <c r="XDJ253" s="1"/>
      <c r="XDK253" s="1"/>
      <c r="XDL253" s="1"/>
      <c r="XDM253" s="1"/>
      <c r="XDN253" s="1"/>
      <c r="XDO253" s="1"/>
      <c r="XDP253" s="1"/>
      <c r="XDQ253" s="1"/>
      <c r="XDR253" s="1"/>
      <c r="XDS253" s="1"/>
      <c r="XDT253" s="1"/>
      <c r="XDU253" s="1"/>
      <c r="XDV253" s="1"/>
      <c r="XDW253" s="1"/>
      <c r="XDX253" s="1"/>
      <c r="XDY253" s="1"/>
      <c r="XDZ253" s="1"/>
      <c r="XEA253" s="1"/>
      <c r="XEB253" s="1"/>
      <c r="XEC253" s="1"/>
      <c r="XED253" s="1"/>
      <c r="XEE253" s="1"/>
      <c r="XEF253" s="1"/>
      <c r="XEG253" s="1"/>
      <c r="XEH253" s="1"/>
      <c r="XEI253" s="1"/>
      <c r="XEJ253" s="1"/>
      <c r="XEK253" s="1"/>
      <c r="XEL253" s="1"/>
      <c r="XEM253" s="1"/>
      <c r="XEN253" s="1"/>
      <c r="XEO253" s="1"/>
      <c r="XEP253" s="1"/>
      <c r="XEQ253" s="1"/>
      <c r="XER253" s="1"/>
      <c r="XES253" s="1"/>
      <c r="XET253" s="1"/>
      <c r="XEU253" s="1"/>
      <c r="XEV253" s="1"/>
      <c r="XEW253" s="1"/>
      <c r="XEX253" s="1"/>
      <c r="XEY253" s="1"/>
      <c r="XEZ253" s="1"/>
      <c r="XFA253" s="1"/>
      <c r="XFB253" s="1"/>
      <c r="XFC253" s="1"/>
    </row>
    <row r="254" spans="1:150 16226:16383" s="3" customFormat="1" ht="20.25" customHeight="1" x14ac:dyDescent="0.35">
      <c r="A254" s="93">
        <v>1</v>
      </c>
      <c r="B254" s="93"/>
      <c r="C254" s="49" t="s">
        <v>329</v>
      </c>
      <c r="D254" s="49" t="s">
        <v>350</v>
      </c>
      <c r="E254" s="70">
        <f>(98.26)*(10.764)</f>
        <v>1057.67064</v>
      </c>
      <c r="F254" s="70">
        <f>(2.4*1.52+1.22*3.05)*(10.764)</f>
        <v>79.319915999999992</v>
      </c>
      <c r="G254" s="77">
        <v>0</v>
      </c>
      <c r="H254" s="77">
        <f t="shared" ref="H254:H261" si="89">E254+F254+(IF(G254&lt;101,G254,IF(G254&lt;201,G254/2,IF(G254&lt;=301,G254/3,G254/4))))</f>
        <v>1136.990556</v>
      </c>
      <c r="I254" s="1" t="s">
        <v>375</v>
      </c>
      <c r="J254" s="1"/>
      <c r="K254" s="1"/>
      <c r="L254" s="1"/>
      <c r="M254" s="1"/>
      <c r="N254" s="1"/>
      <c r="O254" s="1"/>
      <c r="P254" s="1"/>
      <c r="Q254" s="1"/>
      <c r="R254" s="1"/>
      <c r="S254" s="1"/>
      <c r="T254" s="22" t="str">
        <f t="shared" ref="T254:T261" ca="1" si="90">U254&amp;""&amp;",..,"&amp;""&amp;V254</f>
        <v>2201,..,2201</v>
      </c>
      <c r="U254" s="22">
        <f ca="1">(SUMPRODUCT(MID(0&amp;(LEFT(A253,SUM(LEN(A253)-LEN(SUBSTITUTE(A253,{"0","1","2","3"},""))))), LARGE(INDEX(ISNUMBER(--MID((LEFT(A253,SUM(LEN(A253)-LEN(SUBSTITUTE(A253,{"0","1","2","3"},""))))), ROW(INDIRECT("1:"&amp;LEN((LEFT(A253,SUM(LEN(A253)-LEN(SUBSTITUTE(A253,{"0","1","2","3"},"")))))))), 1)) * ROW(INDIRECT("1:"&amp;LEN((LEFT(A253,SUM(LEN(A253)-LEN(SUBSTITUTE(A253,{"0","1","2","3"},"")))))))), 0), ROW(INDIRECT("1:"&amp;LEN((LEFT(A253,SUM(LEN(A253)-LEN(SUBSTITUTE(A253,{"0","1","2","3"},"")))))))))+1, 1) * 10^ROW(INDIRECT("1:"&amp;LEN((LEFT(A253,SUM(LEN(A253)-LEN(SUBSTITUTE(A253,{"0","1","2","3"},""))))))))/10))*100+1</f>
        <v>2201</v>
      </c>
      <c r="V254" s="22">
        <f ca="1">(SUMPRODUCT(MID(0&amp;(--TRIM(RIGHT(SUBSTITUTE(LEFT(A253,_xlfn.AGGREGATE(16,6,FIND({0,1,2,3,4,5,6,7,8,9},A253,ROW(INDIRECT("1:"&amp;LEN(A253)))),1))," ",REPT(" ",LEN(A253))),LEN(A253)))), LARGE(INDEX(ISNUMBER(--MID((--TRIM(RIGHT(SUBSTITUTE(LEFT(A253,_xlfn.AGGREGATE(16,6,FIND({0,1,2,3,4,5,6,7,8,9},A253,ROW(INDIRECT("1:"&amp;LEN(A253)))),1))," ",REPT(" ",LEN(A253))),LEN(A253)))), ROW(INDIRECT("1:"&amp;LEN((--TRIM(RIGHT(SUBSTITUTE(LEFT(A253,_xlfn.AGGREGATE(16,6,FIND({0,1,2,3,4,5,6,7,8,9},A253,ROW(INDIRECT("1:"&amp;LEN(A253)))),1))," ",REPT(" ",LEN(A253))),LEN(A253))))))), 1)) * ROW(INDIRECT("1:"&amp;LEN((--TRIM(RIGHT(SUBSTITUTE(LEFT(A253,_xlfn.AGGREGATE(16,6,FIND({0,1,2,3,4,5,6,7,8,9},A253,ROW(INDIRECT("1:"&amp;LEN(A253)))),1))," ",REPT(" ",LEN(A253))),LEN(A253))))))), 0), ROW(INDIRECT("1:"&amp;LEN((--TRIM(RIGHT(SUBSTITUTE(LEFT(A253,_xlfn.AGGREGATE(16,6,FIND({0,1,2,3,4,5,6,7,8,9},A253,ROW(INDIRECT("1:"&amp;LEN(A253)))),1))," ",REPT(" ",LEN(A253))),LEN(A253))))))))+1, 1) * 10^ROW(INDIRECT("1:"&amp;LEN((--TRIM(RIGHT(SUBSTITUTE(LEFT(A253,_xlfn.AGGREGATE(16,6,FIND({0,1,2,3,4,5,6,7,8,9},A253,ROW(INDIRECT("1:"&amp;LEN(A253)))),1))," ",REPT(" ",LEN(A253))),LEN(A253)))))))/10))*100+1</f>
        <v>2201</v>
      </c>
      <c r="W254" s="1"/>
      <c r="X254" s="1"/>
      <c r="Y254" s="1"/>
      <c r="Z254" s="1"/>
      <c r="AA254" s="1"/>
      <c r="AB254" s="1"/>
      <c r="AC254" s="1"/>
      <c r="AD254" s="1"/>
      <c r="AE254" s="1"/>
      <c r="AF254" s="1"/>
      <c r="AG254" s="1"/>
      <c r="AH254" s="1"/>
      <c r="AI254" s="1"/>
      <c r="AJ254" s="1"/>
      <c r="AK254" s="1"/>
      <c r="AL254" s="1"/>
      <c r="AM254" s="1"/>
      <c r="AN254" s="1"/>
      <c r="AO254" s="1"/>
      <c r="AP254" s="1"/>
      <c r="AQ254" s="1"/>
      <c r="AR254" s="1"/>
      <c r="AS254" s="1"/>
      <c r="AT254" s="1"/>
      <c r="AU254" s="1"/>
      <c r="AV254" s="1"/>
      <c r="AW254" s="1"/>
      <c r="AX254" s="1"/>
      <c r="AY254" s="1"/>
      <c r="AZ254" s="1"/>
      <c r="BA254" s="1"/>
      <c r="BB254" s="1"/>
      <c r="BC254" s="1"/>
      <c r="BD254" s="1"/>
      <c r="BE254" s="1"/>
      <c r="BF254" s="1"/>
      <c r="BG254" s="1"/>
      <c r="BH254" s="1"/>
      <c r="BI254" s="1"/>
      <c r="BJ254" s="1"/>
      <c r="BK254" s="1"/>
      <c r="BL254" s="1"/>
      <c r="BM254" s="1"/>
      <c r="BN254" s="1"/>
      <c r="BO254" s="1"/>
      <c r="BP254" s="1"/>
      <c r="BQ254" s="1"/>
      <c r="BR254" s="1"/>
      <c r="BS254" s="1"/>
      <c r="BT254" s="1"/>
      <c r="BU254" s="1"/>
      <c r="BV254" s="1"/>
      <c r="BW254" s="1"/>
      <c r="BX254" s="1"/>
      <c r="BY254" s="1"/>
      <c r="BZ254" s="1"/>
      <c r="CA254" s="1"/>
      <c r="CB254" s="1"/>
      <c r="CC254" s="1"/>
      <c r="CD254" s="1"/>
      <c r="CE254" s="1"/>
      <c r="CF254" s="1"/>
      <c r="CG254" s="1"/>
      <c r="CH254" s="1"/>
      <c r="CI254" s="1"/>
      <c r="CJ254" s="1"/>
      <c r="CK254" s="1"/>
      <c r="CL254" s="1"/>
      <c r="CM254" s="1"/>
      <c r="CN254" s="1"/>
      <c r="CO254" s="1"/>
      <c r="CP254" s="1"/>
      <c r="CQ254" s="1"/>
      <c r="CR254" s="1"/>
      <c r="CS254" s="1"/>
      <c r="CT254" s="1"/>
      <c r="CU254" s="1"/>
      <c r="CV254" s="1"/>
      <c r="CW254" s="1"/>
      <c r="CX254" s="1"/>
      <c r="CY254" s="1"/>
      <c r="CZ254" s="1"/>
      <c r="DA254" s="1"/>
      <c r="DB254" s="1"/>
      <c r="DC254" s="1"/>
      <c r="DD254" s="1"/>
      <c r="DE254" s="1"/>
      <c r="DF254" s="1"/>
      <c r="DG254" s="1"/>
      <c r="DH254" s="1"/>
      <c r="DI254" s="1"/>
      <c r="DJ254" s="1"/>
      <c r="DK254" s="1"/>
      <c r="DL254" s="1"/>
      <c r="DM254" s="1"/>
      <c r="DN254" s="1"/>
      <c r="DO254" s="1"/>
      <c r="DP254" s="1"/>
      <c r="DQ254" s="1"/>
      <c r="DR254" s="1"/>
      <c r="DS254" s="1"/>
      <c r="DT254" s="1"/>
      <c r="DU254" s="1"/>
      <c r="DV254" s="1"/>
      <c r="DW254" s="1"/>
      <c r="DX254" s="1"/>
      <c r="DY254" s="1"/>
      <c r="DZ254" s="1"/>
      <c r="EA254" s="1"/>
      <c r="EB254" s="1"/>
      <c r="EC254" s="1"/>
      <c r="ED254" s="1"/>
      <c r="EE254" s="1"/>
      <c r="EF254" s="1"/>
      <c r="EG254" s="1"/>
      <c r="EH254" s="1"/>
      <c r="EI254" s="1"/>
      <c r="EJ254" s="1"/>
      <c r="EK254" s="1"/>
      <c r="EL254" s="1"/>
      <c r="EM254" s="1"/>
      <c r="EN254" s="1"/>
      <c r="EO254" s="1"/>
      <c r="EP254" s="1"/>
      <c r="EQ254" s="1"/>
      <c r="ER254" s="1"/>
      <c r="ES254" s="1"/>
      <c r="ET254" s="1"/>
      <c r="WZB254" s="1"/>
      <c r="WZC254" s="1"/>
      <c r="WZD254" s="1"/>
      <c r="WZE254" s="1"/>
      <c r="WZF254" s="1"/>
      <c r="WZG254" s="1"/>
      <c r="WZH254" s="1"/>
      <c r="WZI254" s="1"/>
      <c r="WZJ254" s="1"/>
      <c r="WZK254" s="1"/>
      <c r="WZL254" s="1"/>
      <c r="WZM254" s="1"/>
      <c r="WZN254" s="1"/>
      <c r="WZO254" s="1"/>
      <c r="WZP254" s="1"/>
      <c r="WZQ254" s="1"/>
      <c r="WZR254" s="1"/>
      <c r="WZS254" s="1"/>
      <c r="WZT254" s="1"/>
      <c r="WZU254" s="1"/>
      <c r="WZV254" s="1"/>
      <c r="WZW254" s="1"/>
      <c r="WZX254" s="1"/>
      <c r="WZY254" s="1"/>
      <c r="WZZ254" s="1"/>
      <c r="XAA254" s="1"/>
      <c r="XAB254" s="1"/>
      <c r="XAC254" s="1"/>
      <c r="XAD254" s="1"/>
      <c r="XAE254" s="1"/>
      <c r="XAF254" s="1"/>
      <c r="XAG254" s="1"/>
      <c r="XAH254" s="1"/>
      <c r="XAI254" s="1"/>
      <c r="XAJ254" s="1"/>
      <c r="XAK254" s="1"/>
      <c r="XAL254" s="1"/>
      <c r="XAM254" s="1"/>
      <c r="XAN254" s="1"/>
      <c r="XAO254" s="1"/>
      <c r="XAP254" s="1"/>
      <c r="XAQ254" s="1"/>
      <c r="XAR254" s="1"/>
      <c r="XAS254" s="1"/>
      <c r="XAT254" s="1"/>
      <c r="XAU254" s="1"/>
      <c r="XAV254" s="1"/>
      <c r="XAW254" s="1"/>
      <c r="XAX254" s="1"/>
      <c r="XAY254" s="1"/>
      <c r="XAZ254" s="1"/>
      <c r="XBA254" s="1"/>
      <c r="XBB254" s="1"/>
      <c r="XBC254" s="1"/>
      <c r="XBD254" s="1"/>
      <c r="XBE254" s="1"/>
      <c r="XBF254" s="1"/>
      <c r="XBG254" s="1"/>
      <c r="XBH254" s="1"/>
      <c r="XBI254" s="1"/>
      <c r="XBJ254" s="1"/>
      <c r="XBK254" s="1"/>
      <c r="XBL254" s="1"/>
      <c r="XBM254" s="1"/>
      <c r="XBN254" s="1"/>
      <c r="XBO254" s="1"/>
      <c r="XBP254" s="1"/>
      <c r="XBQ254" s="1"/>
      <c r="XBR254" s="1"/>
      <c r="XBS254" s="1"/>
      <c r="XBT254" s="1"/>
      <c r="XBU254" s="1"/>
      <c r="XBV254" s="1"/>
      <c r="XBW254" s="1"/>
      <c r="XBX254" s="1"/>
      <c r="XBY254" s="1"/>
      <c r="XBZ254" s="1"/>
      <c r="XCA254" s="1"/>
      <c r="XCB254" s="1"/>
      <c r="XCC254" s="1"/>
      <c r="XCD254" s="1"/>
      <c r="XCE254" s="1"/>
      <c r="XCF254" s="1"/>
      <c r="XCG254" s="1"/>
      <c r="XCH254" s="1"/>
      <c r="XCI254" s="1"/>
      <c r="XCJ254" s="1"/>
      <c r="XCK254" s="1"/>
      <c r="XCL254" s="1"/>
      <c r="XCM254" s="1"/>
      <c r="XCN254" s="1"/>
      <c r="XCO254" s="1"/>
      <c r="XCP254" s="1"/>
      <c r="XCQ254" s="1"/>
      <c r="XCR254" s="1"/>
      <c r="XCS254" s="1"/>
      <c r="XCT254" s="1"/>
      <c r="XCU254" s="1"/>
      <c r="XCV254" s="1"/>
      <c r="XCW254" s="1"/>
      <c r="XCX254" s="1"/>
      <c r="XCY254" s="1"/>
      <c r="XCZ254" s="1"/>
      <c r="XDA254" s="1"/>
      <c r="XDB254" s="1"/>
      <c r="XDC254" s="1"/>
      <c r="XDD254" s="1"/>
      <c r="XDE254" s="1"/>
      <c r="XDF254" s="1"/>
      <c r="XDG254" s="1"/>
      <c r="XDH254" s="1"/>
      <c r="XDI254" s="1"/>
      <c r="XDJ254" s="1"/>
      <c r="XDK254" s="1"/>
      <c r="XDL254" s="1"/>
      <c r="XDM254" s="1"/>
      <c r="XDN254" s="1"/>
      <c r="XDO254" s="1"/>
      <c r="XDP254" s="1"/>
      <c r="XDQ254" s="1"/>
      <c r="XDR254" s="1"/>
      <c r="XDS254" s="1"/>
      <c r="XDT254" s="1"/>
      <c r="XDU254" s="1"/>
      <c r="XDV254" s="1"/>
      <c r="XDW254" s="1"/>
      <c r="XDX254" s="1"/>
      <c r="XDY254" s="1"/>
      <c r="XDZ254" s="1"/>
      <c r="XEA254" s="1"/>
      <c r="XEB254" s="1"/>
      <c r="XEC254" s="1"/>
      <c r="XED254" s="1"/>
      <c r="XEE254" s="1"/>
      <c r="XEF254" s="1"/>
      <c r="XEG254" s="1"/>
      <c r="XEH254" s="1"/>
      <c r="XEI254" s="1"/>
      <c r="XEJ254" s="1"/>
      <c r="XEK254" s="1"/>
      <c r="XEL254" s="1"/>
      <c r="XEM254" s="1"/>
      <c r="XEN254" s="1"/>
      <c r="XEO254" s="1"/>
      <c r="XEP254" s="1"/>
      <c r="XEQ254" s="1"/>
      <c r="XER254" s="1"/>
      <c r="XES254" s="1"/>
      <c r="XET254" s="1"/>
      <c r="XEU254" s="1"/>
      <c r="XEV254" s="1"/>
      <c r="XEW254" s="1"/>
      <c r="XEX254" s="1"/>
      <c r="XEY254" s="1"/>
      <c r="XEZ254" s="1"/>
      <c r="XFA254" s="1"/>
      <c r="XFB254" s="1"/>
      <c r="XFC254" s="1"/>
    </row>
    <row r="255" spans="1:150 16226:16383" s="3" customFormat="1" ht="20.25" customHeight="1" x14ac:dyDescent="0.35">
      <c r="A255" s="93">
        <f>A254+1</f>
        <v>2</v>
      </c>
      <c r="B255" s="93"/>
      <c r="C255" s="49" t="s">
        <v>329</v>
      </c>
      <c r="D255" s="49" t="s">
        <v>335</v>
      </c>
      <c r="E255" s="70">
        <f>(73.18)*(10.764)</f>
        <v>787.70952</v>
      </c>
      <c r="F255" s="70">
        <f>(1.22*(2.92+2.45))*(10.764)</f>
        <v>70.519269600000001</v>
      </c>
      <c r="G255" s="77">
        <v>0</v>
      </c>
      <c r="H255" s="77">
        <f t="shared" si="89"/>
        <v>858.22878960000003</v>
      </c>
      <c r="I255" s="1" t="s">
        <v>375</v>
      </c>
      <c r="J255" s="1"/>
      <c r="K255" s="1"/>
      <c r="L255" s="1"/>
      <c r="M255" s="1"/>
      <c r="N255" s="1"/>
      <c r="O255" s="1"/>
      <c r="P255" s="1"/>
      <c r="Q255" s="1"/>
      <c r="R255" s="1"/>
      <c r="S255" s="1"/>
      <c r="T255" s="22" t="str">
        <f t="shared" ca="1" si="90"/>
        <v>2202,..,2202</v>
      </c>
      <c r="U255" s="22">
        <f ca="1">U254+1</f>
        <v>2202</v>
      </c>
      <c r="V255" s="22">
        <f ca="1">V254+1</f>
        <v>2202</v>
      </c>
      <c r="W255" s="1"/>
      <c r="X255" s="1"/>
      <c r="Y255" s="1"/>
      <c r="Z255" s="1"/>
      <c r="AA255" s="1"/>
      <c r="AB255" s="1"/>
      <c r="AC255" s="1"/>
      <c r="AD255" s="1"/>
      <c r="AE255" s="1"/>
      <c r="AF255" s="1"/>
      <c r="AG255" s="1"/>
      <c r="AH255" s="1"/>
      <c r="AI255" s="1"/>
      <c r="AJ255" s="1"/>
      <c r="AK255" s="1"/>
      <c r="AL255" s="1"/>
      <c r="AM255" s="1"/>
      <c r="AN255" s="1"/>
      <c r="AO255" s="1"/>
      <c r="AP255" s="1"/>
      <c r="AQ255" s="1"/>
      <c r="AR255" s="1"/>
      <c r="AS255" s="1"/>
      <c r="AT255" s="1"/>
      <c r="AU255" s="1"/>
      <c r="AV255" s="1"/>
      <c r="AW255" s="1"/>
      <c r="AX255" s="1"/>
      <c r="AY255" s="1"/>
      <c r="AZ255" s="1"/>
      <c r="BA255" s="1"/>
      <c r="BB255" s="1"/>
      <c r="BC255" s="1"/>
      <c r="BD255" s="1"/>
      <c r="BE255" s="1"/>
      <c r="BF255" s="1"/>
      <c r="BG255" s="1"/>
      <c r="BH255" s="1"/>
      <c r="BI255" s="1"/>
      <c r="BJ255" s="1"/>
      <c r="BK255" s="1"/>
      <c r="BL255" s="1"/>
      <c r="BM255" s="1"/>
      <c r="BN255" s="1"/>
      <c r="BO255" s="1"/>
      <c r="BP255" s="1"/>
      <c r="BQ255" s="1"/>
      <c r="BR255" s="1"/>
      <c r="BS255" s="1"/>
      <c r="BT255" s="1"/>
      <c r="BU255" s="1"/>
      <c r="BV255" s="1"/>
      <c r="BW255" s="1"/>
      <c r="BX255" s="1"/>
      <c r="BY255" s="1"/>
      <c r="BZ255" s="1"/>
      <c r="CA255" s="1"/>
      <c r="CB255" s="1"/>
      <c r="CC255" s="1"/>
      <c r="CD255" s="1"/>
      <c r="CE255" s="1"/>
      <c r="CF255" s="1"/>
      <c r="CG255" s="1"/>
      <c r="CH255" s="1"/>
      <c r="CI255" s="1"/>
      <c r="CJ255" s="1"/>
      <c r="CK255" s="1"/>
      <c r="CL255" s="1"/>
      <c r="CM255" s="1"/>
      <c r="CN255" s="1"/>
      <c r="CO255" s="1"/>
      <c r="CP255" s="1"/>
      <c r="CQ255" s="1"/>
      <c r="CR255" s="1"/>
      <c r="CS255" s="1"/>
      <c r="CT255" s="1"/>
      <c r="CU255" s="1"/>
      <c r="CV255" s="1"/>
      <c r="CW255" s="1"/>
      <c r="CX255" s="1"/>
      <c r="CY255" s="1"/>
      <c r="CZ255" s="1"/>
      <c r="DA255" s="1"/>
      <c r="DB255" s="1"/>
      <c r="DC255" s="1"/>
      <c r="DD255" s="1"/>
      <c r="DE255" s="1"/>
      <c r="DF255" s="1"/>
      <c r="DG255" s="1"/>
      <c r="DH255" s="1"/>
      <c r="DI255" s="1"/>
      <c r="DJ255" s="1"/>
      <c r="DK255" s="1"/>
      <c r="DL255" s="1"/>
      <c r="DM255" s="1"/>
      <c r="DN255" s="1"/>
      <c r="DO255" s="1"/>
      <c r="DP255" s="1"/>
      <c r="DQ255" s="1"/>
      <c r="DR255" s="1"/>
      <c r="DS255" s="1"/>
      <c r="DT255" s="1"/>
      <c r="DU255" s="1"/>
      <c r="DV255" s="1"/>
      <c r="DW255" s="1"/>
      <c r="DX255" s="1"/>
      <c r="DY255" s="1"/>
      <c r="DZ255" s="1"/>
      <c r="EA255" s="1"/>
      <c r="EB255" s="1"/>
      <c r="EC255" s="1"/>
      <c r="ED255" s="1"/>
      <c r="EE255" s="1"/>
      <c r="EF255" s="1"/>
      <c r="EG255" s="1"/>
      <c r="EH255" s="1"/>
      <c r="EI255" s="1"/>
      <c r="EJ255" s="1"/>
      <c r="EK255" s="1"/>
      <c r="EL255" s="1"/>
      <c r="EM255" s="1"/>
      <c r="EN255" s="1"/>
      <c r="EO255" s="1"/>
      <c r="EP255" s="1"/>
      <c r="EQ255" s="1"/>
      <c r="ER255" s="1"/>
      <c r="ES255" s="1"/>
      <c r="ET255" s="1"/>
      <c r="WZB255" s="1"/>
      <c r="WZC255" s="1"/>
      <c r="WZD255" s="1"/>
      <c r="WZE255" s="1"/>
      <c r="WZF255" s="1"/>
      <c r="WZG255" s="1"/>
      <c r="WZH255" s="1"/>
      <c r="WZI255" s="1"/>
      <c r="WZJ255" s="1"/>
      <c r="WZK255" s="1"/>
      <c r="WZL255" s="1"/>
      <c r="WZM255" s="1"/>
      <c r="WZN255" s="1"/>
      <c r="WZO255" s="1"/>
      <c r="WZP255" s="1"/>
      <c r="WZQ255" s="1"/>
      <c r="WZR255" s="1"/>
      <c r="WZS255" s="1"/>
      <c r="WZT255" s="1"/>
      <c r="WZU255" s="1"/>
      <c r="WZV255" s="1"/>
      <c r="WZW255" s="1"/>
      <c r="WZX255" s="1"/>
      <c r="WZY255" s="1"/>
      <c r="WZZ255" s="1"/>
      <c r="XAA255" s="1"/>
      <c r="XAB255" s="1"/>
      <c r="XAC255" s="1"/>
      <c r="XAD255" s="1"/>
      <c r="XAE255" s="1"/>
      <c r="XAF255" s="1"/>
      <c r="XAG255" s="1"/>
      <c r="XAH255" s="1"/>
      <c r="XAI255" s="1"/>
      <c r="XAJ255" s="1"/>
      <c r="XAK255" s="1"/>
      <c r="XAL255" s="1"/>
      <c r="XAM255" s="1"/>
      <c r="XAN255" s="1"/>
      <c r="XAO255" s="1"/>
      <c r="XAP255" s="1"/>
      <c r="XAQ255" s="1"/>
      <c r="XAR255" s="1"/>
      <c r="XAS255" s="1"/>
      <c r="XAT255" s="1"/>
      <c r="XAU255" s="1"/>
      <c r="XAV255" s="1"/>
      <c r="XAW255" s="1"/>
      <c r="XAX255" s="1"/>
      <c r="XAY255" s="1"/>
      <c r="XAZ255" s="1"/>
      <c r="XBA255" s="1"/>
      <c r="XBB255" s="1"/>
      <c r="XBC255" s="1"/>
      <c r="XBD255" s="1"/>
      <c r="XBE255" s="1"/>
      <c r="XBF255" s="1"/>
      <c r="XBG255" s="1"/>
      <c r="XBH255" s="1"/>
      <c r="XBI255" s="1"/>
      <c r="XBJ255" s="1"/>
      <c r="XBK255" s="1"/>
      <c r="XBL255" s="1"/>
      <c r="XBM255" s="1"/>
      <c r="XBN255" s="1"/>
      <c r="XBO255" s="1"/>
      <c r="XBP255" s="1"/>
      <c r="XBQ255" s="1"/>
      <c r="XBR255" s="1"/>
      <c r="XBS255" s="1"/>
      <c r="XBT255" s="1"/>
      <c r="XBU255" s="1"/>
      <c r="XBV255" s="1"/>
      <c r="XBW255" s="1"/>
      <c r="XBX255" s="1"/>
      <c r="XBY255" s="1"/>
      <c r="XBZ255" s="1"/>
      <c r="XCA255" s="1"/>
      <c r="XCB255" s="1"/>
      <c r="XCC255" s="1"/>
      <c r="XCD255" s="1"/>
      <c r="XCE255" s="1"/>
      <c r="XCF255" s="1"/>
      <c r="XCG255" s="1"/>
      <c r="XCH255" s="1"/>
      <c r="XCI255" s="1"/>
      <c r="XCJ255" s="1"/>
      <c r="XCK255" s="1"/>
      <c r="XCL255" s="1"/>
      <c r="XCM255" s="1"/>
      <c r="XCN255" s="1"/>
      <c r="XCO255" s="1"/>
      <c r="XCP255" s="1"/>
      <c r="XCQ255" s="1"/>
      <c r="XCR255" s="1"/>
      <c r="XCS255" s="1"/>
      <c r="XCT255" s="1"/>
      <c r="XCU255" s="1"/>
      <c r="XCV255" s="1"/>
      <c r="XCW255" s="1"/>
      <c r="XCX255" s="1"/>
      <c r="XCY255" s="1"/>
      <c r="XCZ255" s="1"/>
      <c r="XDA255" s="1"/>
      <c r="XDB255" s="1"/>
      <c r="XDC255" s="1"/>
      <c r="XDD255" s="1"/>
      <c r="XDE255" s="1"/>
      <c r="XDF255" s="1"/>
      <c r="XDG255" s="1"/>
      <c r="XDH255" s="1"/>
      <c r="XDI255" s="1"/>
      <c r="XDJ255" s="1"/>
      <c r="XDK255" s="1"/>
      <c r="XDL255" s="1"/>
      <c r="XDM255" s="1"/>
      <c r="XDN255" s="1"/>
      <c r="XDO255" s="1"/>
      <c r="XDP255" s="1"/>
      <c r="XDQ255" s="1"/>
      <c r="XDR255" s="1"/>
      <c r="XDS255" s="1"/>
      <c r="XDT255" s="1"/>
      <c r="XDU255" s="1"/>
      <c r="XDV255" s="1"/>
      <c r="XDW255" s="1"/>
      <c r="XDX255" s="1"/>
      <c r="XDY255" s="1"/>
      <c r="XDZ255" s="1"/>
      <c r="XEA255" s="1"/>
      <c r="XEB255" s="1"/>
      <c r="XEC255" s="1"/>
      <c r="XED255" s="1"/>
      <c r="XEE255" s="1"/>
      <c r="XEF255" s="1"/>
      <c r="XEG255" s="1"/>
      <c r="XEH255" s="1"/>
      <c r="XEI255" s="1"/>
      <c r="XEJ255" s="1"/>
      <c r="XEK255" s="1"/>
      <c r="XEL255" s="1"/>
      <c r="XEM255" s="1"/>
      <c r="XEN255" s="1"/>
      <c r="XEO255" s="1"/>
      <c r="XEP255" s="1"/>
      <c r="XEQ255" s="1"/>
      <c r="XER255" s="1"/>
      <c r="XES255" s="1"/>
      <c r="XET255" s="1"/>
      <c r="XEU255" s="1"/>
      <c r="XEV255" s="1"/>
      <c r="XEW255" s="1"/>
      <c r="XEX255" s="1"/>
      <c r="XEY255" s="1"/>
      <c r="XEZ255" s="1"/>
      <c r="XFA255" s="1"/>
      <c r="XFB255" s="1"/>
      <c r="XFC255" s="1"/>
    </row>
    <row r="256" spans="1:150 16226:16383" s="3" customFormat="1" ht="20.25" customHeight="1" x14ac:dyDescent="0.35">
      <c r="A256" s="93">
        <f t="shared" ref="A256:A261" si="91">A255+1</f>
        <v>3</v>
      </c>
      <c r="B256" s="93"/>
      <c r="C256" s="49" t="s">
        <v>329</v>
      </c>
      <c r="D256" s="49" t="s">
        <v>350</v>
      </c>
      <c r="E256" s="70">
        <f>98.26*(10.764)</f>
        <v>1057.67064</v>
      </c>
      <c r="F256" s="70">
        <f>(1.52*2.4+3.05*1.22)*(10.764)</f>
        <v>79.319915999999992</v>
      </c>
      <c r="G256" s="77">
        <v>0</v>
      </c>
      <c r="H256" s="77">
        <f t="shared" si="89"/>
        <v>1136.990556</v>
      </c>
      <c r="I256" s="1" t="s">
        <v>375</v>
      </c>
      <c r="J256" s="1"/>
      <c r="K256" s="1"/>
      <c r="L256" s="1"/>
      <c r="M256" s="1"/>
      <c r="N256" s="1"/>
      <c r="O256" s="1"/>
      <c r="P256" s="1"/>
      <c r="Q256" s="1"/>
      <c r="R256" s="1"/>
      <c r="S256" s="1"/>
      <c r="T256" s="22" t="str">
        <f t="shared" ca="1" si="90"/>
        <v>2203,..,2203</v>
      </c>
      <c r="U256" s="22">
        <f t="shared" ref="U256:V256" ca="1" si="92">U255+1</f>
        <v>2203</v>
      </c>
      <c r="V256" s="22">
        <f t="shared" ca="1" si="92"/>
        <v>2203</v>
      </c>
      <c r="W256" s="1"/>
      <c r="X256" s="1"/>
      <c r="Y256" s="1"/>
      <c r="Z256" s="1"/>
      <c r="AA256" s="1"/>
      <c r="AB256" s="1"/>
      <c r="AC256" s="1"/>
      <c r="AD256" s="1"/>
      <c r="AE256" s="1"/>
      <c r="AF256" s="1"/>
      <c r="AG256" s="1"/>
      <c r="AH256" s="1"/>
      <c r="AI256" s="1"/>
      <c r="AJ256" s="1"/>
      <c r="AK256" s="1"/>
      <c r="AL256" s="1"/>
      <c r="AM256" s="1"/>
      <c r="AN256" s="1"/>
      <c r="AO256" s="1"/>
      <c r="AP256" s="1"/>
      <c r="AQ256" s="1"/>
      <c r="AR256" s="1"/>
      <c r="AS256" s="1"/>
      <c r="AT256" s="1"/>
      <c r="AU256" s="1"/>
      <c r="AV256" s="1"/>
      <c r="AW256" s="1"/>
      <c r="AX256" s="1"/>
      <c r="AY256" s="1"/>
      <c r="AZ256" s="1"/>
      <c r="BA256" s="1"/>
      <c r="BB256" s="1"/>
      <c r="BC256" s="1"/>
      <c r="BD256" s="1"/>
      <c r="BE256" s="1"/>
      <c r="BF256" s="1"/>
      <c r="BG256" s="1"/>
      <c r="BH256" s="1"/>
      <c r="BI256" s="1"/>
      <c r="BJ256" s="1"/>
      <c r="BK256" s="1"/>
      <c r="BL256" s="1"/>
      <c r="BM256" s="1"/>
      <c r="BN256" s="1"/>
      <c r="BO256" s="1"/>
      <c r="BP256" s="1"/>
      <c r="BQ256" s="1"/>
      <c r="BR256" s="1"/>
      <c r="BS256" s="1"/>
      <c r="BT256" s="1"/>
      <c r="BU256" s="1"/>
      <c r="BV256" s="1"/>
      <c r="BW256" s="1"/>
      <c r="BX256" s="1"/>
      <c r="BY256" s="1"/>
      <c r="BZ256" s="1"/>
      <c r="CA256" s="1"/>
      <c r="CB256" s="1"/>
      <c r="CC256" s="1"/>
      <c r="CD256" s="1"/>
      <c r="CE256" s="1"/>
      <c r="CF256" s="1"/>
      <c r="CG256" s="1"/>
      <c r="CH256" s="1"/>
      <c r="CI256" s="1"/>
      <c r="CJ256" s="1"/>
      <c r="CK256" s="1"/>
      <c r="CL256" s="1"/>
      <c r="CM256" s="1"/>
      <c r="CN256" s="1"/>
      <c r="CO256" s="1"/>
      <c r="CP256" s="1"/>
      <c r="CQ256" s="1"/>
      <c r="CR256" s="1"/>
      <c r="CS256" s="1"/>
      <c r="CT256" s="1"/>
      <c r="CU256" s="1"/>
      <c r="CV256" s="1"/>
      <c r="CW256" s="1"/>
      <c r="CX256" s="1"/>
      <c r="CY256" s="1"/>
      <c r="CZ256" s="1"/>
      <c r="DA256" s="1"/>
      <c r="DB256" s="1"/>
      <c r="DC256" s="1"/>
      <c r="DD256" s="1"/>
      <c r="DE256" s="1"/>
      <c r="DF256" s="1"/>
      <c r="DG256" s="1"/>
      <c r="DH256" s="1"/>
      <c r="DI256" s="1"/>
      <c r="DJ256" s="1"/>
      <c r="DK256" s="1"/>
      <c r="DL256" s="1"/>
      <c r="DM256" s="1"/>
      <c r="DN256" s="1"/>
      <c r="DO256" s="1"/>
      <c r="DP256" s="1"/>
      <c r="DQ256" s="1"/>
      <c r="DR256" s="1"/>
      <c r="DS256" s="1"/>
      <c r="DT256" s="1"/>
      <c r="DU256" s="1"/>
      <c r="DV256" s="1"/>
      <c r="DW256" s="1"/>
      <c r="DX256" s="1"/>
      <c r="DY256" s="1"/>
      <c r="DZ256" s="1"/>
      <c r="EA256" s="1"/>
      <c r="EB256" s="1"/>
      <c r="EC256" s="1"/>
      <c r="ED256" s="1"/>
      <c r="EE256" s="1"/>
      <c r="EF256" s="1"/>
      <c r="EG256" s="1"/>
      <c r="EH256" s="1"/>
      <c r="EI256" s="1"/>
      <c r="EJ256" s="1"/>
      <c r="EK256" s="1"/>
      <c r="EL256" s="1"/>
      <c r="EM256" s="1"/>
      <c r="EN256" s="1"/>
      <c r="EO256" s="1"/>
      <c r="EP256" s="1"/>
      <c r="EQ256" s="1"/>
      <c r="ER256" s="1"/>
      <c r="ES256" s="1"/>
      <c r="ET256" s="1"/>
      <c r="WZB256" s="1"/>
      <c r="WZC256" s="1"/>
      <c r="WZD256" s="1"/>
      <c r="WZE256" s="1"/>
      <c r="WZF256" s="1"/>
      <c r="WZG256" s="1"/>
      <c r="WZH256" s="1"/>
      <c r="WZI256" s="1"/>
      <c r="WZJ256" s="1"/>
      <c r="WZK256" s="1"/>
      <c r="WZL256" s="1"/>
      <c r="WZM256" s="1"/>
      <c r="WZN256" s="1"/>
      <c r="WZO256" s="1"/>
      <c r="WZP256" s="1"/>
      <c r="WZQ256" s="1"/>
      <c r="WZR256" s="1"/>
      <c r="WZS256" s="1"/>
      <c r="WZT256" s="1"/>
      <c r="WZU256" s="1"/>
      <c r="WZV256" s="1"/>
      <c r="WZW256" s="1"/>
      <c r="WZX256" s="1"/>
      <c r="WZY256" s="1"/>
      <c r="WZZ256" s="1"/>
      <c r="XAA256" s="1"/>
      <c r="XAB256" s="1"/>
      <c r="XAC256" s="1"/>
      <c r="XAD256" s="1"/>
      <c r="XAE256" s="1"/>
      <c r="XAF256" s="1"/>
      <c r="XAG256" s="1"/>
      <c r="XAH256" s="1"/>
      <c r="XAI256" s="1"/>
      <c r="XAJ256" s="1"/>
      <c r="XAK256" s="1"/>
      <c r="XAL256" s="1"/>
      <c r="XAM256" s="1"/>
      <c r="XAN256" s="1"/>
      <c r="XAO256" s="1"/>
      <c r="XAP256" s="1"/>
      <c r="XAQ256" s="1"/>
      <c r="XAR256" s="1"/>
      <c r="XAS256" s="1"/>
      <c r="XAT256" s="1"/>
      <c r="XAU256" s="1"/>
      <c r="XAV256" s="1"/>
      <c r="XAW256" s="1"/>
      <c r="XAX256" s="1"/>
      <c r="XAY256" s="1"/>
      <c r="XAZ256" s="1"/>
      <c r="XBA256" s="1"/>
      <c r="XBB256" s="1"/>
      <c r="XBC256" s="1"/>
      <c r="XBD256" s="1"/>
      <c r="XBE256" s="1"/>
      <c r="XBF256" s="1"/>
      <c r="XBG256" s="1"/>
      <c r="XBH256" s="1"/>
      <c r="XBI256" s="1"/>
      <c r="XBJ256" s="1"/>
      <c r="XBK256" s="1"/>
      <c r="XBL256" s="1"/>
      <c r="XBM256" s="1"/>
      <c r="XBN256" s="1"/>
      <c r="XBO256" s="1"/>
      <c r="XBP256" s="1"/>
      <c r="XBQ256" s="1"/>
      <c r="XBR256" s="1"/>
      <c r="XBS256" s="1"/>
      <c r="XBT256" s="1"/>
      <c r="XBU256" s="1"/>
      <c r="XBV256" s="1"/>
      <c r="XBW256" s="1"/>
      <c r="XBX256" s="1"/>
      <c r="XBY256" s="1"/>
      <c r="XBZ256" s="1"/>
      <c r="XCA256" s="1"/>
      <c r="XCB256" s="1"/>
      <c r="XCC256" s="1"/>
      <c r="XCD256" s="1"/>
      <c r="XCE256" s="1"/>
      <c r="XCF256" s="1"/>
      <c r="XCG256" s="1"/>
      <c r="XCH256" s="1"/>
      <c r="XCI256" s="1"/>
      <c r="XCJ256" s="1"/>
      <c r="XCK256" s="1"/>
      <c r="XCL256" s="1"/>
      <c r="XCM256" s="1"/>
      <c r="XCN256" s="1"/>
      <c r="XCO256" s="1"/>
      <c r="XCP256" s="1"/>
      <c r="XCQ256" s="1"/>
      <c r="XCR256" s="1"/>
      <c r="XCS256" s="1"/>
      <c r="XCT256" s="1"/>
      <c r="XCU256" s="1"/>
      <c r="XCV256" s="1"/>
      <c r="XCW256" s="1"/>
      <c r="XCX256" s="1"/>
      <c r="XCY256" s="1"/>
      <c r="XCZ256" s="1"/>
      <c r="XDA256" s="1"/>
      <c r="XDB256" s="1"/>
      <c r="XDC256" s="1"/>
      <c r="XDD256" s="1"/>
      <c r="XDE256" s="1"/>
      <c r="XDF256" s="1"/>
      <c r="XDG256" s="1"/>
      <c r="XDH256" s="1"/>
      <c r="XDI256" s="1"/>
      <c r="XDJ256" s="1"/>
      <c r="XDK256" s="1"/>
      <c r="XDL256" s="1"/>
      <c r="XDM256" s="1"/>
      <c r="XDN256" s="1"/>
      <c r="XDO256" s="1"/>
      <c r="XDP256" s="1"/>
      <c r="XDQ256" s="1"/>
      <c r="XDR256" s="1"/>
      <c r="XDS256" s="1"/>
      <c r="XDT256" s="1"/>
      <c r="XDU256" s="1"/>
      <c r="XDV256" s="1"/>
      <c r="XDW256" s="1"/>
      <c r="XDX256" s="1"/>
      <c r="XDY256" s="1"/>
      <c r="XDZ256" s="1"/>
      <c r="XEA256" s="1"/>
      <c r="XEB256" s="1"/>
      <c r="XEC256" s="1"/>
      <c r="XED256" s="1"/>
      <c r="XEE256" s="1"/>
      <c r="XEF256" s="1"/>
      <c r="XEG256" s="1"/>
      <c r="XEH256" s="1"/>
      <c r="XEI256" s="1"/>
      <c r="XEJ256" s="1"/>
      <c r="XEK256" s="1"/>
      <c r="XEL256" s="1"/>
      <c r="XEM256" s="1"/>
      <c r="XEN256" s="1"/>
      <c r="XEO256" s="1"/>
      <c r="XEP256" s="1"/>
      <c r="XEQ256" s="1"/>
      <c r="XER256" s="1"/>
      <c r="XES256" s="1"/>
      <c r="XET256" s="1"/>
      <c r="XEU256" s="1"/>
      <c r="XEV256" s="1"/>
      <c r="XEW256" s="1"/>
      <c r="XEX256" s="1"/>
      <c r="XEY256" s="1"/>
      <c r="XEZ256" s="1"/>
      <c r="XFA256" s="1"/>
      <c r="XFB256" s="1"/>
      <c r="XFC256" s="1"/>
    </row>
    <row r="257" spans="1:150 16226:16383" s="3" customFormat="1" ht="20.25" customHeight="1" x14ac:dyDescent="0.35">
      <c r="A257" s="93">
        <f t="shared" si="91"/>
        <v>4</v>
      </c>
      <c r="B257" s="93"/>
      <c r="C257" s="49" t="s">
        <v>329</v>
      </c>
      <c r="D257" s="49" t="s">
        <v>335</v>
      </c>
      <c r="E257" s="70">
        <f>(73.18)*(10.764)</f>
        <v>787.70952</v>
      </c>
      <c r="F257" s="70">
        <f>(1.22*(2.92+2.45))*(10.764)</f>
        <v>70.519269600000001</v>
      </c>
      <c r="G257" s="77">
        <v>0</v>
      </c>
      <c r="H257" s="77">
        <f t="shared" si="89"/>
        <v>858.22878960000003</v>
      </c>
      <c r="I257" s="1" t="s">
        <v>375</v>
      </c>
      <c r="J257" s="1"/>
      <c r="K257" s="1"/>
      <c r="L257" s="1"/>
      <c r="M257" s="1"/>
      <c r="N257" s="1"/>
      <c r="O257" s="1"/>
      <c r="P257" s="1"/>
      <c r="Q257" s="1"/>
      <c r="R257" s="1"/>
      <c r="S257" s="1"/>
      <c r="T257" s="22" t="str">
        <f t="shared" ca="1" si="90"/>
        <v>2204,..,2204</v>
      </c>
      <c r="U257" s="22">
        <f t="shared" ref="U257:V257" ca="1" si="93">U256+1</f>
        <v>2204</v>
      </c>
      <c r="V257" s="22">
        <f t="shared" ca="1" si="93"/>
        <v>2204</v>
      </c>
      <c r="W257" s="1"/>
      <c r="X257" s="1"/>
      <c r="Y257" s="1"/>
      <c r="Z257" s="1"/>
      <c r="AA257" s="1"/>
      <c r="AB257" s="1"/>
      <c r="AC257" s="1"/>
      <c r="AD257" s="1"/>
      <c r="AE257" s="1"/>
      <c r="AF257" s="1"/>
      <c r="AG257" s="1"/>
      <c r="AH257" s="1"/>
      <c r="AI257" s="1"/>
      <c r="AJ257" s="1"/>
      <c r="AK257" s="1"/>
      <c r="AL257" s="1"/>
      <c r="AM257" s="1"/>
      <c r="AN257" s="1"/>
      <c r="AO257" s="1"/>
      <c r="AP257" s="1"/>
      <c r="AQ257" s="1"/>
      <c r="AR257" s="1"/>
      <c r="AS257" s="1"/>
      <c r="AT257" s="1"/>
      <c r="AU257" s="1"/>
      <c r="AV257" s="1"/>
      <c r="AW257" s="1"/>
      <c r="AX257" s="1"/>
      <c r="AY257" s="1"/>
      <c r="AZ257" s="1"/>
      <c r="BA257" s="1"/>
      <c r="BB257" s="1"/>
      <c r="BC257" s="1"/>
      <c r="BD257" s="1"/>
      <c r="BE257" s="1"/>
      <c r="BF257" s="1"/>
      <c r="BG257" s="1"/>
      <c r="BH257" s="1"/>
      <c r="BI257" s="1"/>
      <c r="BJ257" s="1"/>
      <c r="BK257" s="1"/>
      <c r="BL257" s="1"/>
      <c r="BM257" s="1"/>
      <c r="BN257" s="1"/>
      <c r="BO257" s="1"/>
      <c r="BP257" s="1"/>
      <c r="BQ257" s="1"/>
      <c r="BR257" s="1"/>
      <c r="BS257" s="1"/>
      <c r="BT257" s="1"/>
      <c r="BU257" s="1"/>
      <c r="BV257" s="1"/>
      <c r="BW257" s="1"/>
      <c r="BX257" s="1"/>
      <c r="BY257" s="1"/>
      <c r="BZ257" s="1"/>
      <c r="CA257" s="1"/>
      <c r="CB257" s="1"/>
      <c r="CC257" s="1"/>
      <c r="CD257" s="1"/>
      <c r="CE257" s="1"/>
      <c r="CF257" s="1"/>
      <c r="CG257" s="1"/>
      <c r="CH257" s="1"/>
      <c r="CI257" s="1"/>
      <c r="CJ257" s="1"/>
      <c r="CK257" s="1"/>
      <c r="CL257" s="1"/>
      <c r="CM257" s="1"/>
      <c r="CN257" s="1"/>
      <c r="CO257" s="1"/>
      <c r="CP257" s="1"/>
      <c r="CQ257" s="1"/>
      <c r="CR257" s="1"/>
      <c r="CS257" s="1"/>
      <c r="CT257" s="1"/>
      <c r="CU257" s="1"/>
      <c r="CV257" s="1"/>
      <c r="CW257" s="1"/>
      <c r="CX257" s="1"/>
      <c r="CY257" s="1"/>
      <c r="CZ257" s="1"/>
      <c r="DA257" s="1"/>
      <c r="DB257" s="1"/>
      <c r="DC257" s="1"/>
      <c r="DD257" s="1"/>
      <c r="DE257" s="1"/>
      <c r="DF257" s="1"/>
      <c r="DG257" s="1"/>
      <c r="DH257" s="1"/>
      <c r="DI257" s="1"/>
      <c r="DJ257" s="1"/>
      <c r="DK257" s="1"/>
      <c r="DL257" s="1"/>
      <c r="DM257" s="1"/>
      <c r="DN257" s="1"/>
      <c r="DO257" s="1"/>
      <c r="DP257" s="1"/>
      <c r="DQ257" s="1"/>
      <c r="DR257" s="1"/>
      <c r="DS257" s="1"/>
      <c r="DT257" s="1"/>
      <c r="DU257" s="1"/>
      <c r="DV257" s="1"/>
      <c r="DW257" s="1"/>
      <c r="DX257" s="1"/>
      <c r="DY257" s="1"/>
      <c r="DZ257" s="1"/>
      <c r="EA257" s="1"/>
      <c r="EB257" s="1"/>
      <c r="EC257" s="1"/>
      <c r="ED257" s="1"/>
      <c r="EE257" s="1"/>
      <c r="EF257" s="1"/>
      <c r="EG257" s="1"/>
      <c r="EH257" s="1"/>
      <c r="EI257" s="1"/>
      <c r="EJ257" s="1"/>
      <c r="EK257" s="1"/>
      <c r="EL257" s="1"/>
      <c r="EM257" s="1"/>
      <c r="EN257" s="1"/>
      <c r="EO257" s="1"/>
      <c r="EP257" s="1"/>
      <c r="EQ257" s="1"/>
      <c r="ER257" s="1"/>
      <c r="ES257" s="1"/>
      <c r="ET257" s="1"/>
      <c r="WZB257" s="1"/>
      <c r="WZC257" s="1"/>
      <c r="WZD257" s="1"/>
      <c r="WZE257" s="1"/>
      <c r="WZF257" s="1"/>
      <c r="WZG257" s="1"/>
      <c r="WZH257" s="1"/>
      <c r="WZI257" s="1"/>
      <c r="WZJ257" s="1"/>
      <c r="WZK257" s="1"/>
      <c r="WZL257" s="1"/>
      <c r="WZM257" s="1"/>
      <c r="WZN257" s="1"/>
      <c r="WZO257" s="1"/>
      <c r="WZP257" s="1"/>
      <c r="WZQ257" s="1"/>
      <c r="WZR257" s="1"/>
      <c r="WZS257" s="1"/>
      <c r="WZT257" s="1"/>
      <c r="WZU257" s="1"/>
      <c r="WZV257" s="1"/>
      <c r="WZW257" s="1"/>
      <c r="WZX257" s="1"/>
      <c r="WZY257" s="1"/>
      <c r="WZZ257" s="1"/>
      <c r="XAA257" s="1"/>
      <c r="XAB257" s="1"/>
      <c r="XAC257" s="1"/>
      <c r="XAD257" s="1"/>
      <c r="XAE257" s="1"/>
      <c r="XAF257" s="1"/>
      <c r="XAG257" s="1"/>
      <c r="XAH257" s="1"/>
      <c r="XAI257" s="1"/>
      <c r="XAJ257" s="1"/>
      <c r="XAK257" s="1"/>
      <c r="XAL257" s="1"/>
      <c r="XAM257" s="1"/>
      <c r="XAN257" s="1"/>
      <c r="XAO257" s="1"/>
      <c r="XAP257" s="1"/>
      <c r="XAQ257" s="1"/>
      <c r="XAR257" s="1"/>
      <c r="XAS257" s="1"/>
      <c r="XAT257" s="1"/>
      <c r="XAU257" s="1"/>
      <c r="XAV257" s="1"/>
      <c r="XAW257" s="1"/>
      <c r="XAX257" s="1"/>
      <c r="XAY257" s="1"/>
      <c r="XAZ257" s="1"/>
      <c r="XBA257" s="1"/>
      <c r="XBB257" s="1"/>
      <c r="XBC257" s="1"/>
      <c r="XBD257" s="1"/>
      <c r="XBE257" s="1"/>
      <c r="XBF257" s="1"/>
      <c r="XBG257" s="1"/>
      <c r="XBH257" s="1"/>
      <c r="XBI257" s="1"/>
      <c r="XBJ257" s="1"/>
      <c r="XBK257" s="1"/>
      <c r="XBL257" s="1"/>
      <c r="XBM257" s="1"/>
      <c r="XBN257" s="1"/>
      <c r="XBO257" s="1"/>
      <c r="XBP257" s="1"/>
      <c r="XBQ257" s="1"/>
      <c r="XBR257" s="1"/>
      <c r="XBS257" s="1"/>
      <c r="XBT257" s="1"/>
      <c r="XBU257" s="1"/>
      <c r="XBV257" s="1"/>
      <c r="XBW257" s="1"/>
      <c r="XBX257" s="1"/>
      <c r="XBY257" s="1"/>
      <c r="XBZ257" s="1"/>
      <c r="XCA257" s="1"/>
      <c r="XCB257" s="1"/>
      <c r="XCC257" s="1"/>
      <c r="XCD257" s="1"/>
      <c r="XCE257" s="1"/>
      <c r="XCF257" s="1"/>
      <c r="XCG257" s="1"/>
      <c r="XCH257" s="1"/>
      <c r="XCI257" s="1"/>
      <c r="XCJ257" s="1"/>
      <c r="XCK257" s="1"/>
      <c r="XCL257" s="1"/>
      <c r="XCM257" s="1"/>
      <c r="XCN257" s="1"/>
      <c r="XCO257" s="1"/>
      <c r="XCP257" s="1"/>
      <c r="XCQ257" s="1"/>
      <c r="XCR257" s="1"/>
      <c r="XCS257" s="1"/>
      <c r="XCT257" s="1"/>
      <c r="XCU257" s="1"/>
      <c r="XCV257" s="1"/>
      <c r="XCW257" s="1"/>
      <c r="XCX257" s="1"/>
      <c r="XCY257" s="1"/>
      <c r="XCZ257" s="1"/>
      <c r="XDA257" s="1"/>
      <c r="XDB257" s="1"/>
      <c r="XDC257" s="1"/>
      <c r="XDD257" s="1"/>
      <c r="XDE257" s="1"/>
      <c r="XDF257" s="1"/>
      <c r="XDG257" s="1"/>
      <c r="XDH257" s="1"/>
      <c r="XDI257" s="1"/>
      <c r="XDJ257" s="1"/>
      <c r="XDK257" s="1"/>
      <c r="XDL257" s="1"/>
      <c r="XDM257" s="1"/>
      <c r="XDN257" s="1"/>
      <c r="XDO257" s="1"/>
      <c r="XDP257" s="1"/>
      <c r="XDQ257" s="1"/>
      <c r="XDR257" s="1"/>
      <c r="XDS257" s="1"/>
      <c r="XDT257" s="1"/>
      <c r="XDU257" s="1"/>
      <c r="XDV257" s="1"/>
      <c r="XDW257" s="1"/>
      <c r="XDX257" s="1"/>
      <c r="XDY257" s="1"/>
      <c r="XDZ257" s="1"/>
      <c r="XEA257" s="1"/>
      <c r="XEB257" s="1"/>
      <c r="XEC257" s="1"/>
      <c r="XED257" s="1"/>
      <c r="XEE257" s="1"/>
      <c r="XEF257" s="1"/>
      <c r="XEG257" s="1"/>
      <c r="XEH257" s="1"/>
      <c r="XEI257" s="1"/>
      <c r="XEJ257" s="1"/>
      <c r="XEK257" s="1"/>
      <c r="XEL257" s="1"/>
      <c r="XEM257" s="1"/>
      <c r="XEN257" s="1"/>
      <c r="XEO257" s="1"/>
      <c r="XEP257" s="1"/>
      <c r="XEQ257" s="1"/>
      <c r="XER257" s="1"/>
      <c r="XES257" s="1"/>
      <c r="XET257" s="1"/>
      <c r="XEU257" s="1"/>
      <c r="XEV257" s="1"/>
      <c r="XEW257" s="1"/>
      <c r="XEX257" s="1"/>
      <c r="XEY257" s="1"/>
      <c r="XEZ257" s="1"/>
      <c r="XFA257" s="1"/>
      <c r="XFB257" s="1"/>
      <c r="XFC257" s="1"/>
    </row>
    <row r="258" spans="1:150 16226:16383" s="3" customFormat="1" ht="20.25" customHeight="1" x14ac:dyDescent="0.35">
      <c r="A258" s="93">
        <f t="shared" si="91"/>
        <v>5</v>
      </c>
      <c r="B258" s="93"/>
      <c r="C258" s="49" t="s">
        <v>329</v>
      </c>
      <c r="D258" s="191" t="s">
        <v>346</v>
      </c>
      <c r="E258" s="191"/>
      <c r="F258" s="191"/>
      <c r="G258" s="191"/>
      <c r="H258" s="191"/>
      <c r="I258" s="1" t="s">
        <v>375</v>
      </c>
      <c r="J258" s="1"/>
      <c r="K258" s="1"/>
      <c r="L258" s="1"/>
      <c r="M258" s="1"/>
      <c r="N258" s="1"/>
      <c r="O258" s="1"/>
      <c r="P258" s="1"/>
      <c r="Q258" s="1"/>
      <c r="R258" s="1"/>
      <c r="S258" s="1"/>
      <c r="T258" s="22" t="str">
        <f t="shared" ca="1" si="90"/>
        <v>2205,..,2205</v>
      </c>
      <c r="U258" s="22">
        <f t="shared" ref="U258:V258" ca="1" si="94">U257+1</f>
        <v>2205</v>
      </c>
      <c r="V258" s="22">
        <f t="shared" ca="1" si="94"/>
        <v>2205</v>
      </c>
      <c r="W258" s="1"/>
      <c r="X258" s="1"/>
      <c r="Y258" s="1"/>
      <c r="Z258" s="1"/>
      <c r="AA258" s="1"/>
      <c r="AB258" s="1"/>
      <c r="AC258" s="1"/>
      <c r="AD258" s="1"/>
      <c r="AE258" s="1"/>
      <c r="AF258" s="1"/>
      <c r="AG258" s="1"/>
      <c r="AH258" s="1"/>
      <c r="AI258" s="1"/>
      <c r="AJ258" s="1"/>
      <c r="AK258" s="1"/>
      <c r="AL258" s="1"/>
      <c r="AM258" s="1"/>
      <c r="AN258" s="1"/>
      <c r="AO258" s="1"/>
      <c r="AP258" s="1"/>
      <c r="AQ258" s="1"/>
      <c r="AR258" s="1"/>
      <c r="AS258" s="1"/>
      <c r="AT258" s="1"/>
      <c r="AU258" s="1"/>
      <c r="AV258" s="1"/>
      <c r="AW258" s="1"/>
      <c r="AX258" s="1"/>
      <c r="AY258" s="1"/>
      <c r="AZ258" s="1"/>
      <c r="BA258" s="1"/>
      <c r="BB258" s="1"/>
      <c r="BC258" s="1"/>
      <c r="BD258" s="1"/>
      <c r="BE258" s="1"/>
      <c r="BF258" s="1"/>
      <c r="BG258" s="1"/>
      <c r="BH258" s="1"/>
      <c r="BI258" s="1"/>
      <c r="BJ258" s="1"/>
      <c r="BK258" s="1"/>
      <c r="BL258" s="1"/>
      <c r="BM258" s="1"/>
      <c r="BN258" s="1"/>
      <c r="BO258" s="1"/>
      <c r="BP258" s="1"/>
      <c r="BQ258" s="1"/>
      <c r="BR258" s="1"/>
      <c r="BS258" s="1"/>
      <c r="BT258" s="1"/>
      <c r="BU258" s="1"/>
      <c r="BV258" s="1"/>
      <c r="BW258" s="1"/>
      <c r="BX258" s="1"/>
      <c r="BY258" s="1"/>
      <c r="BZ258" s="1"/>
      <c r="CA258" s="1"/>
      <c r="CB258" s="1"/>
      <c r="CC258" s="1"/>
      <c r="CD258" s="1"/>
      <c r="CE258" s="1"/>
      <c r="CF258" s="1"/>
      <c r="CG258" s="1"/>
      <c r="CH258" s="1"/>
      <c r="CI258" s="1"/>
      <c r="CJ258" s="1"/>
      <c r="CK258" s="1"/>
      <c r="CL258" s="1"/>
      <c r="CM258" s="1"/>
      <c r="CN258" s="1"/>
      <c r="CO258" s="1"/>
      <c r="CP258" s="1"/>
      <c r="CQ258" s="1"/>
      <c r="CR258" s="1"/>
      <c r="CS258" s="1"/>
      <c r="CT258" s="1"/>
      <c r="CU258" s="1"/>
      <c r="CV258" s="1"/>
      <c r="CW258" s="1"/>
      <c r="CX258" s="1"/>
      <c r="CY258" s="1"/>
      <c r="CZ258" s="1"/>
      <c r="DA258" s="1"/>
      <c r="DB258" s="1"/>
      <c r="DC258" s="1"/>
      <c r="DD258" s="1"/>
      <c r="DE258" s="1"/>
      <c r="DF258" s="1"/>
      <c r="DG258" s="1"/>
      <c r="DH258" s="1"/>
      <c r="DI258" s="1"/>
      <c r="DJ258" s="1"/>
      <c r="DK258" s="1"/>
      <c r="DL258" s="1"/>
      <c r="DM258" s="1"/>
      <c r="DN258" s="1"/>
      <c r="DO258" s="1"/>
      <c r="DP258" s="1"/>
      <c r="DQ258" s="1"/>
      <c r="DR258" s="1"/>
      <c r="DS258" s="1"/>
      <c r="DT258" s="1"/>
      <c r="DU258" s="1"/>
      <c r="DV258" s="1"/>
      <c r="DW258" s="1"/>
      <c r="DX258" s="1"/>
      <c r="DY258" s="1"/>
      <c r="DZ258" s="1"/>
      <c r="EA258" s="1"/>
      <c r="EB258" s="1"/>
      <c r="EC258" s="1"/>
      <c r="ED258" s="1"/>
      <c r="EE258" s="1"/>
      <c r="EF258" s="1"/>
      <c r="EG258" s="1"/>
      <c r="EH258" s="1"/>
      <c r="EI258" s="1"/>
      <c r="EJ258" s="1"/>
      <c r="EK258" s="1"/>
      <c r="EL258" s="1"/>
      <c r="EM258" s="1"/>
      <c r="EN258" s="1"/>
      <c r="EO258" s="1"/>
      <c r="EP258" s="1"/>
      <c r="EQ258" s="1"/>
      <c r="ER258" s="1"/>
      <c r="ES258" s="1"/>
      <c r="ET258" s="1"/>
      <c r="WZB258" s="1"/>
      <c r="WZC258" s="1"/>
      <c r="WZD258" s="1"/>
      <c r="WZE258" s="1"/>
      <c r="WZF258" s="1"/>
      <c r="WZG258" s="1"/>
      <c r="WZH258" s="1"/>
      <c r="WZI258" s="1"/>
      <c r="WZJ258" s="1"/>
      <c r="WZK258" s="1"/>
      <c r="WZL258" s="1"/>
      <c r="WZM258" s="1"/>
      <c r="WZN258" s="1"/>
      <c r="WZO258" s="1"/>
      <c r="WZP258" s="1"/>
      <c r="WZQ258" s="1"/>
      <c r="WZR258" s="1"/>
      <c r="WZS258" s="1"/>
      <c r="WZT258" s="1"/>
      <c r="WZU258" s="1"/>
      <c r="WZV258" s="1"/>
      <c r="WZW258" s="1"/>
      <c r="WZX258" s="1"/>
      <c r="WZY258" s="1"/>
      <c r="WZZ258" s="1"/>
      <c r="XAA258" s="1"/>
      <c r="XAB258" s="1"/>
      <c r="XAC258" s="1"/>
      <c r="XAD258" s="1"/>
      <c r="XAE258" s="1"/>
      <c r="XAF258" s="1"/>
      <c r="XAG258" s="1"/>
      <c r="XAH258" s="1"/>
      <c r="XAI258" s="1"/>
      <c r="XAJ258" s="1"/>
      <c r="XAK258" s="1"/>
      <c r="XAL258" s="1"/>
      <c r="XAM258" s="1"/>
      <c r="XAN258" s="1"/>
      <c r="XAO258" s="1"/>
      <c r="XAP258" s="1"/>
      <c r="XAQ258" s="1"/>
      <c r="XAR258" s="1"/>
      <c r="XAS258" s="1"/>
      <c r="XAT258" s="1"/>
      <c r="XAU258" s="1"/>
      <c r="XAV258" s="1"/>
      <c r="XAW258" s="1"/>
      <c r="XAX258" s="1"/>
      <c r="XAY258" s="1"/>
      <c r="XAZ258" s="1"/>
      <c r="XBA258" s="1"/>
      <c r="XBB258" s="1"/>
      <c r="XBC258" s="1"/>
      <c r="XBD258" s="1"/>
      <c r="XBE258" s="1"/>
      <c r="XBF258" s="1"/>
      <c r="XBG258" s="1"/>
      <c r="XBH258" s="1"/>
      <c r="XBI258" s="1"/>
      <c r="XBJ258" s="1"/>
      <c r="XBK258" s="1"/>
      <c r="XBL258" s="1"/>
      <c r="XBM258" s="1"/>
      <c r="XBN258" s="1"/>
      <c r="XBO258" s="1"/>
      <c r="XBP258" s="1"/>
      <c r="XBQ258" s="1"/>
      <c r="XBR258" s="1"/>
      <c r="XBS258" s="1"/>
      <c r="XBT258" s="1"/>
      <c r="XBU258" s="1"/>
      <c r="XBV258" s="1"/>
      <c r="XBW258" s="1"/>
      <c r="XBX258" s="1"/>
      <c r="XBY258" s="1"/>
      <c r="XBZ258" s="1"/>
      <c r="XCA258" s="1"/>
      <c r="XCB258" s="1"/>
      <c r="XCC258" s="1"/>
      <c r="XCD258" s="1"/>
      <c r="XCE258" s="1"/>
      <c r="XCF258" s="1"/>
      <c r="XCG258" s="1"/>
      <c r="XCH258" s="1"/>
      <c r="XCI258" s="1"/>
      <c r="XCJ258" s="1"/>
      <c r="XCK258" s="1"/>
      <c r="XCL258" s="1"/>
      <c r="XCM258" s="1"/>
      <c r="XCN258" s="1"/>
      <c r="XCO258" s="1"/>
      <c r="XCP258" s="1"/>
      <c r="XCQ258" s="1"/>
      <c r="XCR258" s="1"/>
      <c r="XCS258" s="1"/>
      <c r="XCT258" s="1"/>
      <c r="XCU258" s="1"/>
      <c r="XCV258" s="1"/>
      <c r="XCW258" s="1"/>
      <c r="XCX258" s="1"/>
      <c r="XCY258" s="1"/>
      <c r="XCZ258" s="1"/>
      <c r="XDA258" s="1"/>
      <c r="XDB258" s="1"/>
      <c r="XDC258" s="1"/>
      <c r="XDD258" s="1"/>
      <c r="XDE258" s="1"/>
      <c r="XDF258" s="1"/>
      <c r="XDG258" s="1"/>
      <c r="XDH258" s="1"/>
      <c r="XDI258" s="1"/>
      <c r="XDJ258" s="1"/>
      <c r="XDK258" s="1"/>
      <c r="XDL258" s="1"/>
      <c r="XDM258" s="1"/>
      <c r="XDN258" s="1"/>
      <c r="XDO258" s="1"/>
      <c r="XDP258" s="1"/>
      <c r="XDQ258" s="1"/>
      <c r="XDR258" s="1"/>
      <c r="XDS258" s="1"/>
      <c r="XDT258" s="1"/>
      <c r="XDU258" s="1"/>
      <c r="XDV258" s="1"/>
      <c r="XDW258" s="1"/>
      <c r="XDX258" s="1"/>
      <c r="XDY258" s="1"/>
      <c r="XDZ258" s="1"/>
      <c r="XEA258" s="1"/>
      <c r="XEB258" s="1"/>
      <c r="XEC258" s="1"/>
      <c r="XED258" s="1"/>
      <c r="XEE258" s="1"/>
      <c r="XEF258" s="1"/>
      <c r="XEG258" s="1"/>
      <c r="XEH258" s="1"/>
      <c r="XEI258" s="1"/>
      <c r="XEJ258" s="1"/>
      <c r="XEK258" s="1"/>
      <c r="XEL258" s="1"/>
      <c r="XEM258" s="1"/>
      <c r="XEN258" s="1"/>
      <c r="XEO258" s="1"/>
      <c r="XEP258" s="1"/>
      <c r="XEQ258" s="1"/>
      <c r="XER258" s="1"/>
      <c r="XES258" s="1"/>
      <c r="XET258" s="1"/>
      <c r="XEU258" s="1"/>
      <c r="XEV258" s="1"/>
      <c r="XEW258" s="1"/>
      <c r="XEX258" s="1"/>
      <c r="XEY258" s="1"/>
      <c r="XEZ258" s="1"/>
      <c r="XFA258" s="1"/>
      <c r="XFB258" s="1"/>
      <c r="XFC258" s="1"/>
    </row>
    <row r="259" spans="1:150 16226:16383" s="3" customFormat="1" ht="20.25" customHeight="1" x14ac:dyDescent="0.35">
      <c r="A259" s="93">
        <f t="shared" si="91"/>
        <v>6</v>
      </c>
      <c r="B259" s="93"/>
      <c r="C259" s="49" t="s">
        <v>329</v>
      </c>
      <c r="D259" s="191" t="s">
        <v>345</v>
      </c>
      <c r="E259" s="191"/>
      <c r="F259" s="191"/>
      <c r="G259" s="191"/>
      <c r="H259" s="191"/>
      <c r="I259" s="1" t="s">
        <v>375</v>
      </c>
      <c r="J259" s="1"/>
      <c r="K259" s="1"/>
      <c r="L259" s="1"/>
      <c r="M259" s="1"/>
      <c r="N259" s="1"/>
      <c r="O259" s="1"/>
      <c r="P259" s="1"/>
      <c r="Q259" s="1"/>
      <c r="R259" s="1"/>
      <c r="S259" s="1"/>
      <c r="T259" s="22" t="str">
        <f t="shared" ca="1" si="90"/>
        <v>2206,..,2206</v>
      </c>
      <c r="U259" s="22">
        <f t="shared" ref="U259:V259" ca="1" si="95">U258+1</f>
        <v>2206</v>
      </c>
      <c r="V259" s="22">
        <f t="shared" ca="1" si="95"/>
        <v>2206</v>
      </c>
      <c r="W259" s="1"/>
      <c r="X259" s="1"/>
      <c r="Y259" s="1"/>
      <c r="Z259" s="1"/>
      <c r="AA259" s="1"/>
      <c r="AB259" s="1"/>
      <c r="AC259" s="1"/>
      <c r="AD259" s="1"/>
      <c r="AE259" s="1"/>
      <c r="AF259" s="1"/>
      <c r="AG259" s="1"/>
      <c r="AH259" s="1"/>
      <c r="AI259" s="1"/>
      <c r="AJ259" s="1"/>
      <c r="AK259" s="1"/>
      <c r="AL259" s="1"/>
      <c r="AM259" s="1"/>
      <c r="AN259" s="1"/>
      <c r="AO259" s="1"/>
      <c r="AP259" s="1"/>
      <c r="AQ259" s="1"/>
      <c r="AR259" s="1"/>
      <c r="AS259" s="1"/>
      <c r="AT259" s="1"/>
      <c r="AU259" s="1"/>
      <c r="AV259" s="1"/>
      <c r="AW259" s="1"/>
      <c r="AX259" s="1"/>
      <c r="AY259" s="1"/>
      <c r="AZ259" s="1"/>
      <c r="BA259" s="1"/>
      <c r="BB259" s="1"/>
      <c r="BC259" s="1"/>
      <c r="BD259" s="1"/>
      <c r="BE259" s="1"/>
      <c r="BF259" s="1"/>
      <c r="BG259" s="1"/>
      <c r="BH259" s="1"/>
      <c r="BI259" s="1"/>
      <c r="BJ259" s="1"/>
      <c r="BK259" s="1"/>
      <c r="BL259" s="1"/>
      <c r="BM259" s="1"/>
      <c r="BN259" s="1"/>
      <c r="BO259" s="1"/>
      <c r="BP259" s="1"/>
      <c r="BQ259" s="1"/>
      <c r="BR259" s="1"/>
      <c r="BS259" s="1"/>
      <c r="BT259" s="1"/>
      <c r="BU259" s="1"/>
      <c r="BV259" s="1"/>
      <c r="BW259" s="1"/>
      <c r="BX259" s="1"/>
      <c r="BY259" s="1"/>
      <c r="BZ259" s="1"/>
      <c r="CA259" s="1"/>
      <c r="CB259" s="1"/>
      <c r="CC259" s="1"/>
      <c r="CD259" s="1"/>
      <c r="CE259" s="1"/>
      <c r="CF259" s="1"/>
      <c r="CG259" s="1"/>
      <c r="CH259" s="1"/>
      <c r="CI259" s="1"/>
      <c r="CJ259" s="1"/>
      <c r="CK259" s="1"/>
      <c r="CL259" s="1"/>
      <c r="CM259" s="1"/>
      <c r="CN259" s="1"/>
      <c r="CO259" s="1"/>
      <c r="CP259" s="1"/>
      <c r="CQ259" s="1"/>
      <c r="CR259" s="1"/>
      <c r="CS259" s="1"/>
      <c r="CT259" s="1"/>
      <c r="CU259" s="1"/>
      <c r="CV259" s="1"/>
      <c r="CW259" s="1"/>
      <c r="CX259" s="1"/>
      <c r="CY259" s="1"/>
      <c r="CZ259" s="1"/>
      <c r="DA259" s="1"/>
      <c r="DB259" s="1"/>
      <c r="DC259" s="1"/>
      <c r="DD259" s="1"/>
      <c r="DE259" s="1"/>
      <c r="DF259" s="1"/>
      <c r="DG259" s="1"/>
      <c r="DH259" s="1"/>
      <c r="DI259" s="1"/>
      <c r="DJ259" s="1"/>
      <c r="DK259" s="1"/>
      <c r="DL259" s="1"/>
      <c r="DM259" s="1"/>
      <c r="DN259" s="1"/>
      <c r="DO259" s="1"/>
      <c r="DP259" s="1"/>
      <c r="DQ259" s="1"/>
      <c r="DR259" s="1"/>
      <c r="DS259" s="1"/>
      <c r="DT259" s="1"/>
      <c r="DU259" s="1"/>
      <c r="DV259" s="1"/>
      <c r="DW259" s="1"/>
      <c r="DX259" s="1"/>
      <c r="DY259" s="1"/>
      <c r="DZ259" s="1"/>
      <c r="EA259" s="1"/>
      <c r="EB259" s="1"/>
      <c r="EC259" s="1"/>
      <c r="ED259" s="1"/>
      <c r="EE259" s="1"/>
      <c r="EF259" s="1"/>
      <c r="EG259" s="1"/>
      <c r="EH259" s="1"/>
      <c r="EI259" s="1"/>
      <c r="EJ259" s="1"/>
      <c r="EK259" s="1"/>
      <c r="EL259" s="1"/>
      <c r="EM259" s="1"/>
      <c r="EN259" s="1"/>
      <c r="EO259" s="1"/>
      <c r="EP259" s="1"/>
      <c r="EQ259" s="1"/>
      <c r="ER259" s="1"/>
      <c r="ES259" s="1"/>
      <c r="ET259" s="1"/>
      <c r="WZB259" s="1"/>
      <c r="WZC259" s="1"/>
      <c r="WZD259" s="1"/>
      <c r="WZE259" s="1"/>
      <c r="WZF259" s="1"/>
      <c r="WZG259" s="1"/>
      <c r="WZH259" s="1"/>
      <c r="WZI259" s="1"/>
      <c r="WZJ259" s="1"/>
      <c r="WZK259" s="1"/>
      <c r="WZL259" s="1"/>
      <c r="WZM259" s="1"/>
      <c r="WZN259" s="1"/>
      <c r="WZO259" s="1"/>
      <c r="WZP259" s="1"/>
      <c r="WZQ259" s="1"/>
      <c r="WZR259" s="1"/>
      <c r="WZS259" s="1"/>
      <c r="WZT259" s="1"/>
      <c r="WZU259" s="1"/>
      <c r="WZV259" s="1"/>
      <c r="WZW259" s="1"/>
      <c r="WZX259" s="1"/>
      <c r="WZY259" s="1"/>
      <c r="WZZ259" s="1"/>
      <c r="XAA259" s="1"/>
      <c r="XAB259" s="1"/>
      <c r="XAC259" s="1"/>
      <c r="XAD259" s="1"/>
      <c r="XAE259" s="1"/>
      <c r="XAF259" s="1"/>
      <c r="XAG259" s="1"/>
      <c r="XAH259" s="1"/>
      <c r="XAI259" s="1"/>
      <c r="XAJ259" s="1"/>
      <c r="XAK259" s="1"/>
      <c r="XAL259" s="1"/>
      <c r="XAM259" s="1"/>
      <c r="XAN259" s="1"/>
      <c r="XAO259" s="1"/>
      <c r="XAP259" s="1"/>
      <c r="XAQ259" s="1"/>
      <c r="XAR259" s="1"/>
      <c r="XAS259" s="1"/>
      <c r="XAT259" s="1"/>
      <c r="XAU259" s="1"/>
      <c r="XAV259" s="1"/>
      <c r="XAW259" s="1"/>
      <c r="XAX259" s="1"/>
      <c r="XAY259" s="1"/>
      <c r="XAZ259" s="1"/>
      <c r="XBA259" s="1"/>
      <c r="XBB259" s="1"/>
      <c r="XBC259" s="1"/>
      <c r="XBD259" s="1"/>
      <c r="XBE259" s="1"/>
      <c r="XBF259" s="1"/>
      <c r="XBG259" s="1"/>
      <c r="XBH259" s="1"/>
      <c r="XBI259" s="1"/>
      <c r="XBJ259" s="1"/>
      <c r="XBK259" s="1"/>
      <c r="XBL259" s="1"/>
      <c r="XBM259" s="1"/>
      <c r="XBN259" s="1"/>
      <c r="XBO259" s="1"/>
      <c r="XBP259" s="1"/>
      <c r="XBQ259" s="1"/>
      <c r="XBR259" s="1"/>
      <c r="XBS259" s="1"/>
      <c r="XBT259" s="1"/>
      <c r="XBU259" s="1"/>
      <c r="XBV259" s="1"/>
      <c r="XBW259" s="1"/>
      <c r="XBX259" s="1"/>
      <c r="XBY259" s="1"/>
      <c r="XBZ259" s="1"/>
      <c r="XCA259" s="1"/>
      <c r="XCB259" s="1"/>
      <c r="XCC259" s="1"/>
      <c r="XCD259" s="1"/>
      <c r="XCE259" s="1"/>
      <c r="XCF259" s="1"/>
      <c r="XCG259" s="1"/>
      <c r="XCH259" s="1"/>
      <c r="XCI259" s="1"/>
      <c r="XCJ259" s="1"/>
      <c r="XCK259" s="1"/>
      <c r="XCL259" s="1"/>
      <c r="XCM259" s="1"/>
      <c r="XCN259" s="1"/>
      <c r="XCO259" s="1"/>
      <c r="XCP259" s="1"/>
      <c r="XCQ259" s="1"/>
      <c r="XCR259" s="1"/>
      <c r="XCS259" s="1"/>
      <c r="XCT259" s="1"/>
      <c r="XCU259" s="1"/>
      <c r="XCV259" s="1"/>
      <c r="XCW259" s="1"/>
      <c r="XCX259" s="1"/>
      <c r="XCY259" s="1"/>
      <c r="XCZ259" s="1"/>
      <c r="XDA259" s="1"/>
      <c r="XDB259" s="1"/>
      <c r="XDC259" s="1"/>
      <c r="XDD259" s="1"/>
      <c r="XDE259" s="1"/>
      <c r="XDF259" s="1"/>
      <c r="XDG259" s="1"/>
      <c r="XDH259" s="1"/>
      <c r="XDI259" s="1"/>
      <c r="XDJ259" s="1"/>
      <c r="XDK259" s="1"/>
      <c r="XDL259" s="1"/>
      <c r="XDM259" s="1"/>
      <c r="XDN259" s="1"/>
      <c r="XDO259" s="1"/>
      <c r="XDP259" s="1"/>
      <c r="XDQ259" s="1"/>
      <c r="XDR259" s="1"/>
      <c r="XDS259" s="1"/>
      <c r="XDT259" s="1"/>
      <c r="XDU259" s="1"/>
      <c r="XDV259" s="1"/>
      <c r="XDW259" s="1"/>
      <c r="XDX259" s="1"/>
      <c r="XDY259" s="1"/>
      <c r="XDZ259" s="1"/>
      <c r="XEA259" s="1"/>
      <c r="XEB259" s="1"/>
      <c r="XEC259" s="1"/>
      <c r="XED259" s="1"/>
      <c r="XEE259" s="1"/>
      <c r="XEF259" s="1"/>
      <c r="XEG259" s="1"/>
      <c r="XEH259" s="1"/>
      <c r="XEI259" s="1"/>
      <c r="XEJ259" s="1"/>
      <c r="XEK259" s="1"/>
      <c r="XEL259" s="1"/>
      <c r="XEM259" s="1"/>
      <c r="XEN259" s="1"/>
      <c r="XEO259" s="1"/>
      <c r="XEP259" s="1"/>
      <c r="XEQ259" s="1"/>
      <c r="XER259" s="1"/>
      <c r="XES259" s="1"/>
      <c r="XET259" s="1"/>
      <c r="XEU259" s="1"/>
      <c r="XEV259" s="1"/>
      <c r="XEW259" s="1"/>
      <c r="XEX259" s="1"/>
      <c r="XEY259" s="1"/>
      <c r="XEZ259" s="1"/>
      <c r="XFA259" s="1"/>
      <c r="XFB259" s="1"/>
      <c r="XFC259" s="1"/>
    </row>
    <row r="260" spans="1:150 16226:16383" s="3" customFormat="1" ht="20.25" customHeight="1" x14ac:dyDescent="0.35">
      <c r="A260" s="93">
        <f t="shared" si="91"/>
        <v>7</v>
      </c>
      <c r="B260" s="93"/>
      <c r="C260" s="49" t="s">
        <v>329</v>
      </c>
      <c r="D260" s="49" t="s">
        <v>350</v>
      </c>
      <c r="E260" s="70">
        <f>(98.26)*(10.764)</f>
        <v>1057.67064</v>
      </c>
      <c r="F260" s="70">
        <f>(1.52*2.4+3.05*1.22)*(10.764)</f>
        <v>79.319915999999992</v>
      </c>
      <c r="G260" s="77">
        <v>0</v>
      </c>
      <c r="H260" s="77">
        <f t="shared" si="89"/>
        <v>1136.990556</v>
      </c>
      <c r="I260" s="1" t="s">
        <v>375</v>
      </c>
      <c r="J260" s="1"/>
      <c r="K260" s="1"/>
      <c r="L260" s="1"/>
      <c r="M260" s="1"/>
      <c r="N260" s="1"/>
      <c r="O260" s="1"/>
      <c r="P260" s="1"/>
      <c r="Q260" s="1"/>
      <c r="R260" s="1"/>
      <c r="S260" s="1"/>
      <c r="T260" s="22" t="str">
        <f t="shared" ca="1" si="90"/>
        <v>2207,..,2207</v>
      </c>
      <c r="U260" s="22">
        <f t="shared" ref="U260:V260" ca="1" si="96">U259+1</f>
        <v>2207</v>
      </c>
      <c r="V260" s="22">
        <f t="shared" ca="1" si="96"/>
        <v>2207</v>
      </c>
      <c r="W260" s="1"/>
      <c r="X260" s="1"/>
      <c r="Y260" s="1"/>
      <c r="Z260" s="1"/>
      <c r="AA260" s="1"/>
      <c r="AB260" s="1"/>
      <c r="AC260" s="1"/>
      <c r="AD260" s="1"/>
      <c r="AE260" s="1"/>
      <c r="AF260" s="1"/>
      <c r="AG260" s="1"/>
      <c r="AH260" s="1"/>
      <c r="AI260" s="1"/>
      <c r="AJ260" s="1"/>
      <c r="AK260" s="1"/>
      <c r="AL260" s="1"/>
      <c r="AM260" s="1"/>
      <c r="AN260" s="1"/>
      <c r="AO260" s="1"/>
      <c r="AP260" s="1"/>
      <c r="AQ260" s="1"/>
      <c r="AR260" s="1"/>
      <c r="AS260" s="1"/>
      <c r="AT260" s="1"/>
      <c r="AU260" s="1"/>
      <c r="AV260" s="1"/>
      <c r="AW260" s="1"/>
      <c r="AX260" s="1"/>
      <c r="AY260" s="1"/>
      <c r="AZ260" s="1"/>
      <c r="BA260" s="1"/>
      <c r="BB260" s="1"/>
      <c r="BC260" s="1"/>
      <c r="BD260" s="1"/>
      <c r="BE260" s="1"/>
      <c r="BF260" s="1"/>
      <c r="BG260" s="1"/>
      <c r="BH260" s="1"/>
      <c r="BI260" s="1"/>
      <c r="BJ260" s="1"/>
      <c r="BK260" s="1"/>
      <c r="BL260" s="1"/>
      <c r="BM260" s="1"/>
      <c r="BN260" s="1"/>
      <c r="BO260" s="1"/>
      <c r="BP260" s="1"/>
      <c r="BQ260" s="1"/>
      <c r="BR260" s="1"/>
      <c r="BS260" s="1"/>
      <c r="BT260" s="1"/>
      <c r="BU260" s="1"/>
      <c r="BV260" s="1"/>
      <c r="BW260" s="1"/>
      <c r="BX260" s="1"/>
      <c r="BY260" s="1"/>
      <c r="BZ260" s="1"/>
      <c r="CA260" s="1"/>
      <c r="CB260" s="1"/>
      <c r="CC260" s="1"/>
      <c r="CD260" s="1"/>
      <c r="CE260" s="1"/>
      <c r="CF260" s="1"/>
      <c r="CG260" s="1"/>
      <c r="CH260" s="1"/>
      <c r="CI260" s="1"/>
      <c r="CJ260" s="1"/>
      <c r="CK260" s="1"/>
      <c r="CL260" s="1"/>
      <c r="CM260" s="1"/>
      <c r="CN260" s="1"/>
      <c r="CO260" s="1"/>
      <c r="CP260" s="1"/>
      <c r="CQ260" s="1"/>
      <c r="CR260" s="1"/>
      <c r="CS260" s="1"/>
      <c r="CT260" s="1"/>
      <c r="CU260" s="1"/>
      <c r="CV260" s="1"/>
      <c r="CW260" s="1"/>
      <c r="CX260" s="1"/>
      <c r="CY260" s="1"/>
      <c r="CZ260" s="1"/>
      <c r="DA260" s="1"/>
      <c r="DB260" s="1"/>
      <c r="DC260" s="1"/>
      <c r="DD260" s="1"/>
      <c r="DE260" s="1"/>
      <c r="DF260" s="1"/>
      <c r="DG260" s="1"/>
      <c r="DH260" s="1"/>
      <c r="DI260" s="1"/>
      <c r="DJ260" s="1"/>
      <c r="DK260" s="1"/>
      <c r="DL260" s="1"/>
      <c r="DM260" s="1"/>
      <c r="DN260" s="1"/>
      <c r="DO260" s="1"/>
      <c r="DP260" s="1"/>
      <c r="DQ260" s="1"/>
      <c r="DR260" s="1"/>
      <c r="DS260" s="1"/>
      <c r="DT260" s="1"/>
      <c r="DU260" s="1"/>
      <c r="DV260" s="1"/>
      <c r="DW260" s="1"/>
      <c r="DX260" s="1"/>
      <c r="DY260" s="1"/>
      <c r="DZ260" s="1"/>
      <c r="EA260" s="1"/>
      <c r="EB260" s="1"/>
      <c r="EC260" s="1"/>
      <c r="ED260" s="1"/>
      <c r="EE260" s="1"/>
      <c r="EF260" s="1"/>
      <c r="EG260" s="1"/>
      <c r="EH260" s="1"/>
      <c r="EI260" s="1"/>
      <c r="EJ260" s="1"/>
      <c r="EK260" s="1"/>
      <c r="EL260" s="1"/>
      <c r="EM260" s="1"/>
      <c r="EN260" s="1"/>
      <c r="EO260" s="1"/>
      <c r="EP260" s="1"/>
      <c r="EQ260" s="1"/>
      <c r="ER260" s="1"/>
      <c r="ES260" s="1"/>
      <c r="ET260" s="1"/>
      <c r="WZB260" s="1"/>
      <c r="WZC260" s="1"/>
      <c r="WZD260" s="1"/>
      <c r="WZE260" s="1"/>
      <c r="WZF260" s="1"/>
      <c r="WZG260" s="1"/>
      <c r="WZH260" s="1"/>
      <c r="WZI260" s="1"/>
      <c r="WZJ260" s="1"/>
      <c r="WZK260" s="1"/>
      <c r="WZL260" s="1"/>
      <c r="WZM260" s="1"/>
      <c r="WZN260" s="1"/>
      <c r="WZO260" s="1"/>
      <c r="WZP260" s="1"/>
      <c r="WZQ260" s="1"/>
      <c r="WZR260" s="1"/>
      <c r="WZS260" s="1"/>
      <c r="WZT260" s="1"/>
      <c r="WZU260" s="1"/>
      <c r="WZV260" s="1"/>
      <c r="WZW260" s="1"/>
      <c r="WZX260" s="1"/>
      <c r="WZY260" s="1"/>
      <c r="WZZ260" s="1"/>
      <c r="XAA260" s="1"/>
      <c r="XAB260" s="1"/>
      <c r="XAC260" s="1"/>
      <c r="XAD260" s="1"/>
      <c r="XAE260" s="1"/>
      <c r="XAF260" s="1"/>
      <c r="XAG260" s="1"/>
      <c r="XAH260" s="1"/>
      <c r="XAI260" s="1"/>
      <c r="XAJ260" s="1"/>
      <c r="XAK260" s="1"/>
      <c r="XAL260" s="1"/>
      <c r="XAM260" s="1"/>
      <c r="XAN260" s="1"/>
      <c r="XAO260" s="1"/>
      <c r="XAP260" s="1"/>
      <c r="XAQ260" s="1"/>
      <c r="XAR260" s="1"/>
      <c r="XAS260" s="1"/>
      <c r="XAT260" s="1"/>
      <c r="XAU260" s="1"/>
      <c r="XAV260" s="1"/>
      <c r="XAW260" s="1"/>
      <c r="XAX260" s="1"/>
      <c r="XAY260" s="1"/>
      <c r="XAZ260" s="1"/>
      <c r="XBA260" s="1"/>
      <c r="XBB260" s="1"/>
      <c r="XBC260" s="1"/>
      <c r="XBD260" s="1"/>
      <c r="XBE260" s="1"/>
      <c r="XBF260" s="1"/>
      <c r="XBG260" s="1"/>
      <c r="XBH260" s="1"/>
      <c r="XBI260" s="1"/>
      <c r="XBJ260" s="1"/>
      <c r="XBK260" s="1"/>
      <c r="XBL260" s="1"/>
      <c r="XBM260" s="1"/>
      <c r="XBN260" s="1"/>
      <c r="XBO260" s="1"/>
      <c r="XBP260" s="1"/>
      <c r="XBQ260" s="1"/>
      <c r="XBR260" s="1"/>
      <c r="XBS260" s="1"/>
      <c r="XBT260" s="1"/>
      <c r="XBU260" s="1"/>
      <c r="XBV260" s="1"/>
      <c r="XBW260" s="1"/>
      <c r="XBX260" s="1"/>
      <c r="XBY260" s="1"/>
      <c r="XBZ260" s="1"/>
      <c r="XCA260" s="1"/>
      <c r="XCB260" s="1"/>
      <c r="XCC260" s="1"/>
      <c r="XCD260" s="1"/>
      <c r="XCE260" s="1"/>
      <c r="XCF260" s="1"/>
      <c r="XCG260" s="1"/>
      <c r="XCH260" s="1"/>
      <c r="XCI260" s="1"/>
      <c r="XCJ260" s="1"/>
      <c r="XCK260" s="1"/>
      <c r="XCL260" s="1"/>
      <c r="XCM260" s="1"/>
      <c r="XCN260" s="1"/>
      <c r="XCO260" s="1"/>
      <c r="XCP260" s="1"/>
      <c r="XCQ260" s="1"/>
      <c r="XCR260" s="1"/>
      <c r="XCS260" s="1"/>
      <c r="XCT260" s="1"/>
      <c r="XCU260" s="1"/>
      <c r="XCV260" s="1"/>
      <c r="XCW260" s="1"/>
      <c r="XCX260" s="1"/>
      <c r="XCY260" s="1"/>
      <c r="XCZ260" s="1"/>
      <c r="XDA260" s="1"/>
      <c r="XDB260" s="1"/>
      <c r="XDC260" s="1"/>
      <c r="XDD260" s="1"/>
      <c r="XDE260" s="1"/>
      <c r="XDF260" s="1"/>
      <c r="XDG260" s="1"/>
      <c r="XDH260" s="1"/>
      <c r="XDI260" s="1"/>
      <c r="XDJ260" s="1"/>
      <c r="XDK260" s="1"/>
      <c r="XDL260" s="1"/>
      <c r="XDM260" s="1"/>
      <c r="XDN260" s="1"/>
      <c r="XDO260" s="1"/>
      <c r="XDP260" s="1"/>
      <c r="XDQ260" s="1"/>
      <c r="XDR260" s="1"/>
      <c r="XDS260" s="1"/>
      <c r="XDT260" s="1"/>
      <c r="XDU260" s="1"/>
      <c r="XDV260" s="1"/>
      <c r="XDW260" s="1"/>
      <c r="XDX260" s="1"/>
      <c r="XDY260" s="1"/>
      <c r="XDZ260" s="1"/>
      <c r="XEA260" s="1"/>
      <c r="XEB260" s="1"/>
      <c r="XEC260" s="1"/>
      <c r="XED260" s="1"/>
      <c r="XEE260" s="1"/>
      <c r="XEF260" s="1"/>
      <c r="XEG260" s="1"/>
      <c r="XEH260" s="1"/>
      <c r="XEI260" s="1"/>
      <c r="XEJ260" s="1"/>
      <c r="XEK260" s="1"/>
      <c r="XEL260" s="1"/>
      <c r="XEM260" s="1"/>
      <c r="XEN260" s="1"/>
      <c r="XEO260" s="1"/>
      <c r="XEP260" s="1"/>
      <c r="XEQ260" s="1"/>
      <c r="XER260" s="1"/>
      <c r="XES260" s="1"/>
      <c r="XET260" s="1"/>
      <c r="XEU260" s="1"/>
      <c r="XEV260" s="1"/>
      <c r="XEW260" s="1"/>
      <c r="XEX260" s="1"/>
      <c r="XEY260" s="1"/>
      <c r="XEZ260" s="1"/>
      <c r="XFA260" s="1"/>
      <c r="XFB260" s="1"/>
      <c r="XFC260" s="1"/>
    </row>
    <row r="261" spans="1:150 16226:16383" s="3" customFormat="1" ht="20.25" customHeight="1" x14ac:dyDescent="0.35">
      <c r="A261" s="93">
        <f t="shared" si="91"/>
        <v>8</v>
      </c>
      <c r="B261" s="93"/>
      <c r="C261" s="49" t="s">
        <v>329</v>
      </c>
      <c r="D261" s="49" t="s">
        <v>335</v>
      </c>
      <c r="E261" s="70">
        <f>(73.18)*(10.764)</f>
        <v>787.70952</v>
      </c>
      <c r="F261" s="70">
        <f>(1.22*(2.45+2.92))*(10.764)</f>
        <v>70.519269600000001</v>
      </c>
      <c r="G261" s="77">
        <v>0</v>
      </c>
      <c r="H261" s="77">
        <f t="shared" si="89"/>
        <v>858.22878960000003</v>
      </c>
      <c r="I261" s="1" t="s">
        <v>375</v>
      </c>
      <c r="J261" s="1"/>
      <c r="K261" s="1"/>
      <c r="L261" s="1"/>
      <c r="M261" s="1"/>
      <c r="N261" s="1"/>
      <c r="O261" s="1"/>
      <c r="P261" s="1"/>
      <c r="Q261" s="1"/>
      <c r="R261" s="1"/>
      <c r="S261" s="1"/>
      <c r="T261" s="22" t="str">
        <f t="shared" ca="1" si="90"/>
        <v>2208,..,2208</v>
      </c>
      <c r="U261" s="22">
        <f t="shared" ref="U261:V261" ca="1" si="97">U260+1</f>
        <v>2208</v>
      </c>
      <c r="V261" s="22">
        <f t="shared" ca="1" si="97"/>
        <v>2208</v>
      </c>
      <c r="W261" s="1"/>
      <c r="X261" s="1"/>
      <c r="Y261" s="1"/>
      <c r="Z261" s="1"/>
      <c r="AA261" s="1"/>
      <c r="AB261" s="1"/>
      <c r="AC261" s="1"/>
      <c r="AD261" s="1"/>
      <c r="AE261" s="1"/>
      <c r="AF261" s="1"/>
      <c r="AG261" s="1"/>
      <c r="AH261" s="1"/>
      <c r="AI261" s="1"/>
      <c r="AJ261" s="1"/>
      <c r="AK261" s="1"/>
      <c r="AL261" s="1"/>
      <c r="AM261" s="1"/>
      <c r="AN261" s="1"/>
      <c r="AO261" s="1"/>
      <c r="AP261" s="1"/>
      <c r="AQ261" s="1"/>
      <c r="AR261" s="1"/>
      <c r="AS261" s="1"/>
      <c r="AT261" s="1"/>
      <c r="AU261" s="1"/>
      <c r="AV261" s="1"/>
      <c r="AW261" s="1"/>
      <c r="AX261" s="1"/>
      <c r="AY261" s="1"/>
      <c r="AZ261" s="1"/>
      <c r="BA261" s="1"/>
      <c r="BB261" s="1"/>
      <c r="BC261" s="1"/>
      <c r="BD261" s="1"/>
      <c r="BE261" s="1"/>
      <c r="BF261" s="1"/>
      <c r="BG261" s="1"/>
      <c r="BH261" s="1"/>
      <c r="BI261" s="1"/>
      <c r="BJ261" s="1"/>
      <c r="BK261" s="1"/>
      <c r="BL261" s="1"/>
      <c r="BM261" s="1"/>
      <c r="BN261" s="1"/>
      <c r="BO261" s="1"/>
      <c r="BP261" s="1"/>
      <c r="BQ261" s="1"/>
      <c r="BR261" s="1"/>
      <c r="BS261" s="1"/>
      <c r="BT261" s="1"/>
      <c r="BU261" s="1"/>
      <c r="BV261" s="1"/>
      <c r="BW261" s="1"/>
      <c r="BX261" s="1"/>
      <c r="BY261" s="1"/>
      <c r="BZ261" s="1"/>
      <c r="CA261" s="1"/>
      <c r="CB261" s="1"/>
      <c r="CC261" s="1"/>
      <c r="CD261" s="1"/>
      <c r="CE261" s="1"/>
      <c r="CF261" s="1"/>
      <c r="CG261" s="1"/>
      <c r="CH261" s="1"/>
      <c r="CI261" s="1"/>
      <c r="CJ261" s="1"/>
      <c r="CK261" s="1"/>
      <c r="CL261" s="1"/>
      <c r="CM261" s="1"/>
      <c r="CN261" s="1"/>
      <c r="CO261" s="1"/>
      <c r="CP261" s="1"/>
      <c r="CQ261" s="1"/>
      <c r="CR261" s="1"/>
      <c r="CS261" s="1"/>
      <c r="CT261" s="1"/>
      <c r="CU261" s="1"/>
      <c r="CV261" s="1"/>
      <c r="CW261" s="1"/>
      <c r="CX261" s="1"/>
      <c r="CY261" s="1"/>
      <c r="CZ261" s="1"/>
      <c r="DA261" s="1"/>
      <c r="DB261" s="1"/>
      <c r="DC261" s="1"/>
      <c r="DD261" s="1"/>
      <c r="DE261" s="1"/>
      <c r="DF261" s="1"/>
      <c r="DG261" s="1"/>
      <c r="DH261" s="1"/>
      <c r="DI261" s="1"/>
      <c r="DJ261" s="1"/>
      <c r="DK261" s="1"/>
      <c r="DL261" s="1"/>
      <c r="DM261" s="1"/>
      <c r="DN261" s="1"/>
      <c r="DO261" s="1"/>
      <c r="DP261" s="1"/>
      <c r="DQ261" s="1"/>
      <c r="DR261" s="1"/>
      <c r="DS261" s="1"/>
      <c r="DT261" s="1"/>
      <c r="DU261" s="1"/>
      <c r="DV261" s="1"/>
      <c r="DW261" s="1"/>
      <c r="DX261" s="1"/>
      <c r="DY261" s="1"/>
      <c r="DZ261" s="1"/>
      <c r="EA261" s="1"/>
      <c r="EB261" s="1"/>
      <c r="EC261" s="1"/>
      <c r="ED261" s="1"/>
      <c r="EE261" s="1"/>
      <c r="EF261" s="1"/>
      <c r="EG261" s="1"/>
      <c r="EH261" s="1"/>
      <c r="EI261" s="1"/>
      <c r="EJ261" s="1"/>
      <c r="EK261" s="1"/>
      <c r="EL261" s="1"/>
      <c r="EM261" s="1"/>
      <c r="EN261" s="1"/>
      <c r="EO261" s="1"/>
      <c r="EP261" s="1"/>
      <c r="EQ261" s="1"/>
      <c r="ER261" s="1"/>
      <c r="ES261" s="1"/>
      <c r="ET261" s="1"/>
      <c r="WZB261" s="1"/>
      <c r="WZC261" s="1"/>
      <c r="WZD261" s="1"/>
      <c r="WZE261" s="1"/>
      <c r="WZF261" s="1"/>
      <c r="WZG261" s="1"/>
      <c r="WZH261" s="1"/>
      <c r="WZI261" s="1"/>
      <c r="WZJ261" s="1"/>
      <c r="WZK261" s="1"/>
      <c r="WZL261" s="1"/>
      <c r="WZM261" s="1"/>
      <c r="WZN261" s="1"/>
      <c r="WZO261" s="1"/>
      <c r="WZP261" s="1"/>
      <c r="WZQ261" s="1"/>
      <c r="WZR261" s="1"/>
      <c r="WZS261" s="1"/>
      <c r="WZT261" s="1"/>
      <c r="WZU261" s="1"/>
      <c r="WZV261" s="1"/>
      <c r="WZW261" s="1"/>
      <c r="WZX261" s="1"/>
      <c r="WZY261" s="1"/>
      <c r="WZZ261" s="1"/>
      <c r="XAA261" s="1"/>
      <c r="XAB261" s="1"/>
      <c r="XAC261" s="1"/>
      <c r="XAD261" s="1"/>
      <c r="XAE261" s="1"/>
      <c r="XAF261" s="1"/>
      <c r="XAG261" s="1"/>
      <c r="XAH261" s="1"/>
      <c r="XAI261" s="1"/>
      <c r="XAJ261" s="1"/>
      <c r="XAK261" s="1"/>
      <c r="XAL261" s="1"/>
      <c r="XAM261" s="1"/>
      <c r="XAN261" s="1"/>
      <c r="XAO261" s="1"/>
      <c r="XAP261" s="1"/>
      <c r="XAQ261" s="1"/>
      <c r="XAR261" s="1"/>
      <c r="XAS261" s="1"/>
      <c r="XAT261" s="1"/>
      <c r="XAU261" s="1"/>
      <c r="XAV261" s="1"/>
      <c r="XAW261" s="1"/>
      <c r="XAX261" s="1"/>
      <c r="XAY261" s="1"/>
      <c r="XAZ261" s="1"/>
      <c r="XBA261" s="1"/>
      <c r="XBB261" s="1"/>
      <c r="XBC261" s="1"/>
      <c r="XBD261" s="1"/>
      <c r="XBE261" s="1"/>
      <c r="XBF261" s="1"/>
      <c r="XBG261" s="1"/>
      <c r="XBH261" s="1"/>
      <c r="XBI261" s="1"/>
      <c r="XBJ261" s="1"/>
      <c r="XBK261" s="1"/>
      <c r="XBL261" s="1"/>
      <c r="XBM261" s="1"/>
      <c r="XBN261" s="1"/>
      <c r="XBO261" s="1"/>
      <c r="XBP261" s="1"/>
      <c r="XBQ261" s="1"/>
      <c r="XBR261" s="1"/>
      <c r="XBS261" s="1"/>
      <c r="XBT261" s="1"/>
      <c r="XBU261" s="1"/>
      <c r="XBV261" s="1"/>
      <c r="XBW261" s="1"/>
      <c r="XBX261" s="1"/>
      <c r="XBY261" s="1"/>
      <c r="XBZ261" s="1"/>
      <c r="XCA261" s="1"/>
      <c r="XCB261" s="1"/>
      <c r="XCC261" s="1"/>
      <c r="XCD261" s="1"/>
      <c r="XCE261" s="1"/>
      <c r="XCF261" s="1"/>
      <c r="XCG261" s="1"/>
      <c r="XCH261" s="1"/>
      <c r="XCI261" s="1"/>
      <c r="XCJ261" s="1"/>
      <c r="XCK261" s="1"/>
      <c r="XCL261" s="1"/>
      <c r="XCM261" s="1"/>
      <c r="XCN261" s="1"/>
      <c r="XCO261" s="1"/>
      <c r="XCP261" s="1"/>
      <c r="XCQ261" s="1"/>
      <c r="XCR261" s="1"/>
      <c r="XCS261" s="1"/>
      <c r="XCT261" s="1"/>
      <c r="XCU261" s="1"/>
      <c r="XCV261" s="1"/>
      <c r="XCW261" s="1"/>
      <c r="XCX261" s="1"/>
      <c r="XCY261" s="1"/>
      <c r="XCZ261" s="1"/>
      <c r="XDA261" s="1"/>
      <c r="XDB261" s="1"/>
      <c r="XDC261" s="1"/>
      <c r="XDD261" s="1"/>
      <c r="XDE261" s="1"/>
      <c r="XDF261" s="1"/>
      <c r="XDG261" s="1"/>
      <c r="XDH261" s="1"/>
      <c r="XDI261" s="1"/>
      <c r="XDJ261" s="1"/>
      <c r="XDK261" s="1"/>
      <c r="XDL261" s="1"/>
      <c r="XDM261" s="1"/>
      <c r="XDN261" s="1"/>
      <c r="XDO261" s="1"/>
      <c r="XDP261" s="1"/>
      <c r="XDQ261" s="1"/>
      <c r="XDR261" s="1"/>
      <c r="XDS261" s="1"/>
      <c r="XDT261" s="1"/>
      <c r="XDU261" s="1"/>
      <c r="XDV261" s="1"/>
      <c r="XDW261" s="1"/>
      <c r="XDX261" s="1"/>
      <c r="XDY261" s="1"/>
      <c r="XDZ261" s="1"/>
      <c r="XEA261" s="1"/>
      <c r="XEB261" s="1"/>
      <c r="XEC261" s="1"/>
      <c r="XED261" s="1"/>
      <c r="XEE261" s="1"/>
      <c r="XEF261" s="1"/>
      <c r="XEG261" s="1"/>
      <c r="XEH261" s="1"/>
      <c r="XEI261" s="1"/>
      <c r="XEJ261" s="1"/>
      <c r="XEK261" s="1"/>
      <c r="XEL261" s="1"/>
      <c r="XEM261" s="1"/>
      <c r="XEN261" s="1"/>
      <c r="XEO261" s="1"/>
      <c r="XEP261" s="1"/>
      <c r="XEQ261" s="1"/>
      <c r="XER261" s="1"/>
      <c r="XES261" s="1"/>
      <c r="XET261" s="1"/>
      <c r="XEU261" s="1"/>
      <c r="XEV261" s="1"/>
      <c r="XEW261" s="1"/>
      <c r="XEX261" s="1"/>
      <c r="XEY261" s="1"/>
      <c r="XEZ261" s="1"/>
      <c r="XFA261" s="1"/>
      <c r="XFB261" s="1"/>
      <c r="XFC261" s="1"/>
    </row>
    <row r="262" spans="1:150 16226:16383" s="3" customFormat="1" ht="20.25" customHeight="1" x14ac:dyDescent="0.35">
      <c r="A262" s="192" t="s">
        <v>356</v>
      </c>
      <c r="B262" s="192"/>
      <c r="C262" s="192"/>
      <c r="D262" s="192"/>
      <c r="E262" s="192"/>
      <c r="F262" s="192"/>
      <c r="G262" s="192"/>
      <c r="H262" s="192"/>
      <c r="I262" s="4">
        <f>5</f>
        <v>5</v>
      </c>
      <c r="J262" s="1"/>
      <c r="K262" s="1"/>
      <c r="L262" s="1"/>
      <c r="M262" s="1"/>
      <c r="N262" s="1"/>
      <c r="O262" s="1"/>
      <c r="P262" s="1"/>
      <c r="Q262" s="1"/>
      <c r="R262" s="1"/>
      <c r="S262" s="1"/>
      <c r="T262" s="1"/>
      <c r="U262" s="1"/>
      <c r="V262" s="1"/>
      <c r="W262" s="1"/>
      <c r="X262" s="1"/>
      <c r="Y262" s="1"/>
      <c r="Z262" s="1"/>
      <c r="AA262" s="1"/>
      <c r="AB262" s="1"/>
      <c r="AC262" s="1"/>
      <c r="AD262" s="1"/>
      <c r="AE262" s="1"/>
      <c r="AF262" s="1"/>
      <c r="AG262" s="1"/>
      <c r="AH262" s="1"/>
      <c r="AI262" s="1"/>
      <c r="AJ262" s="1"/>
      <c r="AK262" s="1"/>
      <c r="AL262" s="1"/>
      <c r="AM262" s="1"/>
      <c r="AN262" s="1"/>
      <c r="AO262" s="1"/>
      <c r="AP262" s="1"/>
      <c r="AQ262" s="1"/>
      <c r="AR262" s="1"/>
      <c r="AS262" s="1"/>
      <c r="AT262" s="1"/>
      <c r="AU262" s="1"/>
      <c r="AV262" s="1"/>
      <c r="AW262" s="1"/>
      <c r="AX262" s="1"/>
      <c r="AY262" s="1"/>
      <c r="AZ262" s="1"/>
      <c r="BA262" s="1"/>
      <c r="BB262" s="1"/>
      <c r="BC262" s="1"/>
      <c r="BD262" s="1"/>
      <c r="BE262" s="1"/>
      <c r="BF262" s="1"/>
      <c r="BG262" s="1"/>
      <c r="BH262" s="1"/>
      <c r="BI262" s="1"/>
      <c r="BJ262" s="1"/>
      <c r="BK262" s="1"/>
      <c r="BL262" s="1"/>
      <c r="BM262" s="1"/>
      <c r="BN262" s="1"/>
      <c r="BO262" s="1"/>
      <c r="BP262" s="1"/>
      <c r="BQ262" s="1"/>
      <c r="BR262" s="1"/>
      <c r="BS262" s="1"/>
      <c r="BT262" s="1"/>
      <c r="BU262" s="1"/>
      <c r="BV262" s="1"/>
      <c r="BW262" s="1"/>
      <c r="BX262" s="1"/>
      <c r="BY262" s="1"/>
      <c r="BZ262" s="1"/>
      <c r="CA262" s="1"/>
      <c r="CB262" s="1"/>
      <c r="CC262" s="1"/>
      <c r="CD262" s="1"/>
      <c r="CE262" s="1"/>
      <c r="CF262" s="1"/>
      <c r="CG262" s="1"/>
      <c r="CH262" s="1"/>
      <c r="CI262" s="1"/>
      <c r="CJ262" s="1"/>
      <c r="CK262" s="1"/>
      <c r="CL262" s="1"/>
      <c r="CM262" s="1"/>
      <c r="CN262" s="1"/>
      <c r="CO262" s="1"/>
      <c r="CP262" s="1"/>
      <c r="CQ262" s="1"/>
      <c r="CR262" s="1"/>
      <c r="CS262" s="1"/>
      <c r="CT262" s="1"/>
      <c r="CU262" s="1"/>
      <c r="CV262" s="1"/>
      <c r="CW262" s="1"/>
      <c r="CX262" s="1"/>
      <c r="CY262" s="1"/>
      <c r="CZ262" s="1"/>
      <c r="DA262" s="1"/>
      <c r="DB262" s="1"/>
      <c r="DC262" s="1"/>
      <c r="DD262" s="1"/>
      <c r="DE262" s="1"/>
      <c r="DF262" s="1"/>
      <c r="DG262" s="1"/>
      <c r="DH262" s="1"/>
      <c r="DI262" s="1"/>
      <c r="DJ262" s="1"/>
      <c r="DK262" s="1"/>
      <c r="DL262" s="1"/>
      <c r="DM262" s="1"/>
      <c r="DN262" s="1"/>
      <c r="DO262" s="1"/>
      <c r="DP262" s="1"/>
      <c r="DQ262" s="1"/>
      <c r="DR262" s="1"/>
      <c r="DS262" s="1"/>
      <c r="DT262" s="1"/>
      <c r="DU262" s="1"/>
      <c r="DV262" s="1"/>
      <c r="DW262" s="1"/>
      <c r="DX262" s="1"/>
      <c r="DY262" s="1"/>
      <c r="DZ262" s="1"/>
      <c r="EA262" s="1"/>
      <c r="EB262" s="1"/>
      <c r="EC262" s="1"/>
      <c r="ED262" s="1"/>
      <c r="EE262" s="1"/>
      <c r="EF262" s="1"/>
      <c r="EG262" s="1"/>
      <c r="EH262" s="1"/>
      <c r="EI262" s="1"/>
      <c r="EJ262" s="1"/>
      <c r="EK262" s="1"/>
      <c r="EL262" s="1"/>
      <c r="EM262" s="1"/>
      <c r="EN262" s="1"/>
      <c r="EO262" s="1"/>
      <c r="EP262" s="1"/>
      <c r="EQ262" s="1"/>
      <c r="ER262" s="1"/>
      <c r="ES262" s="1"/>
      <c r="ET262" s="1"/>
      <c r="WZB262" s="1"/>
      <c r="WZC262" s="1"/>
      <c r="WZD262" s="1"/>
      <c r="WZE262" s="1"/>
      <c r="WZF262" s="1"/>
      <c r="WZG262" s="1"/>
      <c r="WZH262" s="1"/>
      <c r="WZI262" s="1"/>
      <c r="WZJ262" s="1"/>
      <c r="WZK262" s="1"/>
      <c r="WZL262" s="1"/>
      <c r="WZM262" s="1"/>
      <c r="WZN262" s="1"/>
      <c r="WZO262" s="1"/>
      <c r="WZP262" s="1"/>
      <c r="WZQ262" s="1"/>
      <c r="WZR262" s="1"/>
      <c r="WZS262" s="1"/>
      <c r="WZT262" s="1"/>
      <c r="WZU262" s="1"/>
      <c r="WZV262" s="1"/>
      <c r="WZW262" s="1"/>
      <c r="WZX262" s="1"/>
      <c r="WZY262" s="1"/>
      <c r="WZZ262" s="1"/>
      <c r="XAA262" s="1"/>
      <c r="XAB262" s="1"/>
      <c r="XAC262" s="1"/>
      <c r="XAD262" s="1"/>
      <c r="XAE262" s="1"/>
      <c r="XAF262" s="1"/>
      <c r="XAG262" s="1"/>
      <c r="XAH262" s="1"/>
      <c r="XAI262" s="1"/>
      <c r="XAJ262" s="1"/>
      <c r="XAK262" s="1"/>
      <c r="XAL262" s="1"/>
      <c r="XAM262" s="1"/>
      <c r="XAN262" s="1"/>
      <c r="XAO262" s="1"/>
      <c r="XAP262" s="1"/>
      <c r="XAQ262" s="1"/>
      <c r="XAR262" s="1"/>
      <c r="XAS262" s="1"/>
      <c r="XAT262" s="1"/>
      <c r="XAU262" s="1"/>
      <c r="XAV262" s="1"/>
      <c r="XAW262" s="1"/>
      <c r="XAX262" s="1"/>
      <c r="XAY262" s="1"/>
      <c r="XAZ262" s="1"/>
      <c r="XBA262" s="1"/>
      <c r="XBB262" s="1"/>
      <c r="XBC262" s="1"/>
      <c r="XBD262" s="1"/>
      <c r="XBE262" s="1"/>
      <c r="XBF262" s="1"/>
      <c r="XBG262" s="1"/>
      <c r="XBH262" s="1"/>
      <c r="XBI262" s="1"/>
      <c r="XBJ262" s="1"/>
      <c r="XBK262" s="1"/>
      <c r="XBL262" s="1"/>
      <c r="XBM262" s="1"/>
      <c r="XBN262" s="1"/>
      <c r="XBO262" s="1"/>
      <c r="XBP262" s="1"/>
      <c r="XBQ262" s="1"/>
      <c r="XBR262" s="1"/>
      <c r="XBS262" s="1"/>
      <c r="XBT262" s="1"/>
      <c r="XBU262" s="1"/>
      <c r="XBV262" s="1"/>
      <c r="XBW262" s="1"/>
      <c r="XBX262" s="1"/>
      <c r="XBY262" s="1"/>
      <c r="XBZ262" s="1"/>
      <c r="XCA262" s="1"/>
      <c r="XCB262" s="1"/>
      <c r="XCC262" s="1"/>
      <c r="XCD262" s="1"/>
      <c r="XCE262" s="1"/>
      <c r="XCF262" s="1"/>
      <c r="XCG262" s="1"/>
      <c r="XCH262" s="1"/>
      <c r="XCI262" s="1"/>
      <c r="XCJ262" s="1"/>
      <c r="XCK262" s="1"/>
      <c r="XCL262" s="1"/>
      <c r="XCM262" s="1"/>
      <c r="XCN262" s="1"/>
      <c r="XCO262" s="1"/>
      <c r="XCP262" s="1"/>
      <c r="XCQ262" s="1"/>
      <c r="XCR262" s="1"/>
      <c r="XCS262" s="1"/>
      <c r="XCT262" s="1"/>
      <c r="XCU262" s="1"/>
      <c r="XCV262" s="1"/>
      <c r="XCW262" s="1"/>
      <c r="XCX262" s="1"/>
      <c r="XCY262" s="1"/>
      <c r="XCZ262" s="1"/>
      <c r="XDA262" s="1"/>
      <c r="XDB262" s="1"/>
      <c r="XDC262" s="1"/>
      <c r="XDD262" s="1"/>
      <c r="XDE262" s="1"/>
      <c r="XDF262" s="1"/>
      <c r="XDG262" s="1"/>
      <c r="XDH262" s="1"/>
      <c r="XDI262" s="1"/>
      <c r="XDJ262" s="1"/>
      <c r="XDK262" s="1"/>
      <c r="XDL262" s="1"/>
      <c r="XDM262" s="1"/>
      <c r="XDN262" s="1"/>
      <c r="XDO262" s="1"/>
      <c r="XDP262" s="1"/>
      <c r="XDQ262" s="1"/>
      <c r="XDR262" s="1"/>
      <c r="XDS262" s="1"/>
      <c r="XDT262" s="1"/>
      <c r="XDU262" s="1"/>
      <c r="XDV262" s="1"/>
      <c r="XDW262" s="1"/>
      <c r="XDX262" s="1"/>
      <c r="XDY262" s="1"/>
      <c r="XDZ262" s="1"/>
      <c r="XEA262" s="1"/>
      <c r="XEB262" s="1"/>
      <c r="XEC262" s="1"/>
      <c r="XED262" s="1"/>
      <c r="XEE262" s="1"/>
      <c r="XEF262" s="1"/>
      <c r="XEG262" s="1"/>
      <c r="XEH262" s="1"/>
      <c r="XEI262" s="1"/>
      <c r="XEJ262" s="1"/>
      <c r="XEK262" s="1"/>
      <c r="XEL262" s="1"/>
      <c r="XEM262" s="1"/>
      <c r="XEN262" s="1"/>
      <c r="XEO262" s="1"/>
      <c r="XEP262" s="1"/>
      <c r="XEQ262" s="1"/>
      <c r="XER262" s="1"/>
      <c r="XES262" s="1"/>
      <c r="XET262" s="1"/>
      <c r="XEU262" s="1"/>
      <c r="XEV262" s="1"/>
      <c r="XEW262" s="1"/>
      <c r="XEX262" s="1"/>
      <c r="XEY262" s="1"/>
      <c r="XEZ262" s="1"/>
      <c r="XFA262" s="1"/>
      <c r="XFB262" s="1"/>
      <c r="XFC262" s="1"/>
    </row>
    <row r="263" spans="1:150 16226:16383" s="3" customFormat="1" ht="20.25" customHeight="1" x14ac:dyDescent="0.35">
      <c r="A263" s="93">
        <v>1</v>
      </c>
      <c r="B263" s="93"/>
      <c r="C263" s="49" t="s">
        <v>329</v>
      </c>
      <c r="D263" s="49" t="s">
        <v>350</v>
      </c>
      <c r="E263" s="70">
        <f>(98.26)*(10.764)</f>
        <v>1057.67064</v>
      </c>
      <c r="F263" s="70">
        <f>(2.4*1.52+1.22*3.05)*(10.764)</f>
        <v>79.319915999999992</v>
      </c>
      <c r="G263" s="77">
        <v>0</v>
      </c>
      <c r="H263" s="77">
        <f t="shared" ref="H263:H270" si="98">E263+F263+(IF(G263&lt;101,G263,IF(G263&lt;201,G263/2,IF(G263&lt;=301,G263/3,G263/4))))</f>
        <v>1136.990556</v>
      </c>
      <c r="I263" s="1" t="s">
        <v>375</v>
      </c>
      <c r="J263" s="1"/>
      <c r="K263" s="1"/>
      <c r="L263" s="1"/>
      <c r="M263" s="1"/>
      <c r="N263" s="1"/>
      <c r="O263" s="1"/>
      <c r="P263" s="1"/>
      <c r="Q263" s="1"/>
      <c r="R263" s="1"/>
      <c r="S263" s="1"/>
      <c r="T263" s="22" t="str">
        <f t="shared" ref="T263:T270" ca="1" si="99">U263&amp;""&amp;",..,"&amp;""&amp;V263</f>
        <v>12101,..,3701</v>
      </c>
      <c r="U263" s="22">
        <f ca="1">(SUMPRODUCT(MID(0&amp;(LEFT(A262,SUM(LEN(A262)-LEN(SUBSTITUTE(A262,{"0","1","2","3"},""))))), LARGE(INDEX(ISNUMBER(--MID((LEFT(A262,SUM(LEN(A262)-LEN(SUBSTITUTE(A262,{"0","1","2","3"},""))))), ROW(INDIRECT("1:"&amp;LEN((LEFT(A262,SUM(LEN(A262)-LEN(SUBSTITUTE(A262,{"0","1","2","3"},"")))))))), 1)) * ROW(INDIRECT("1:"&amp;LEN((LEFT(A262,SUM(LEN(A262)-LEN(SUBSTITUTE(A262,{"0","1","2","3"},"")))))))), 0), ROW(INDIRECT("1:"&amp;LEN((LEFT(A262,SUM(LEN(A262)-LEN(SUBSTITUTE(A262,{"0","1","2","3"},"")))))))))+1, 1) * 10^ROW(INDIRECT("1:"&amp;LEN((LEFT(A262,SUM(LEN(A262)-LEN(SUBSTITUTE(A262,{"0","1","2","3"},""))))))))/10))*100+1</f>
        <v>12101</v>
      </c>
      <c r="V263" s="22">
        <f ca="1">(SUMPRODUCT(MID(0&amp;(--TRIM(RIGHT(SUBSTITUTE(LEFT(A262,_xlfn.AGGREGATE(16,6,FIND({0,1,2,3,4,5,6,7,8,9},A262,ROW(INDIRECT("1:"&amp;LEN(A262)))),1))," ",REPT(" ",LEN(A262))),LEN(A262)))), LARGE(INDEX(ISNUMBER(--MID((--TRIM(RIGHT(SUBSTITUTE(LEFT(A262,_xlfn.AGGREGATE(16,6,FIND({0,1,2,3,4,5,6,7,8,9},A262,ROW(INDIRECT("1:"&amp;LEN(A262)))),1))," ",REPT(" ",LEN(A262))),LEN(A262)))), ROW(INDIRECT("1:"&amp;LEN((--TRIM(RIGHT(SUBSTITUTE(LEFT(A262,_xlfn.AGGREGATE(16,6,FIND({0,1,2,3,4,5,6,7,8,9},A262,ROW(INDIRECT("1:"&amp;LEN(A262)))),1))," ",REPT(" ",LEN(A262))),LEN(A262))))))), 1)) * ROW(INDIRECT("1:"&amp;LEN((--TRIM(RIGHT(SUBSTITUTE(LEFT(A262,_xlfn.AGGREGATE(16,6,FIND({0,1,2,3,4,5,6,7,8,9},A262,ROW(INDIRECT("1:"&amp;LEN(A262)))),1))," ",REPT(" ",LEN(A262))),LEN(A262))))))), 0), ROW(INDIRECT("1:"&amp;LEN((--TRIM(RIGHT(SUBSTITUTE(LEFT(A262,_xlfn.AGGREGATE(16,6,FIND({0,1,2,3,4,5,6,7,8,9},A262,ROW(INDIRECT("1:"&amp;LEN(A262)))),1))," ",REPT(" ",LEN(A262))),LEN(A262))))))))+1, 1) * 10^ROW(INDIRECT("1:"&amp;LEN((--TRIM(RIGHT(SUBSTITUTE(LEFT(A262,_xlfn.AGGREGATE(16,6,FIND({0,1,2,3,4,5,6,7,8,9},A262,ROW(INDIRECT("1:"&amp;LEN(A262)))),1))," ",REPT(" ",LEN(A262))),LEN(A262)))))))/10))*100+1</f>
        <v>3701</v>
      </c>
      <c r="W263" s="1"/>
      <c r="X263" s="1"/>
      <c r="Y263" s="1"/>
      <c r="Z263" s="1"/>
      <c r="AA263" s="1"/>
      <c r="AB263" s="1"/>
      <c r="AC263" s="1"/>
      <c r="AD263" s="1"/>
      <c r="AE263" s="1"/>
      <c r="AF263" s="1"/>
      <c r="AG263" s="1"/>
      <c r="AH263" s="1"/>
      <c r="AI263" s="1"/>
      <c r="AJ263" s="1"/>
      <c r="AK263" s="1"/>
      <c r="AL263" s="1"/>
      <c r="AM263" s="1"/>
      <c r="AN263" s="1"/>
      <c r="AO263" s="1"/>
      <c r="AP263" s="1"/>
      <c r="AQ263" s="1"/>
      <c r="AR263" s="1"/>
      <c r="AS263" s="1"/>
      <c r="AT263" s="1"/>
      <c r="AU263" s="1"/>
      <c r="AV263" s="1"/>
      <c r="AW263" s="1"/>
      <c r="AX263" s="1"/>
      <c r="AY263" s="1"/>
      <c r="AZ263" s="1"/>
      <c r="BA263" s="1"/>
      <c r="BB263" s="1"/>
      <c r="BC263" s="1"/>
      <c r="BD263" s="1"/>
      <c r="BE263" s="1"/>
      <c r="BF263" s="1"/>
      <c r="BG263" s="1"/>
      <c r="BH263" s="1"/>
      <c r="BI263" s="1"/>
      <c r="BJ263" s="1"/>
      <c r="BK263" s="1"/>
      <c r="BL263" s="1"/>
      <c r="BM263" s="1"/>
      <c r="BN263" s="1"/>
      <c r="BO263" s="1"/>
      <c r="BP263" s="1"/>
      <c r="BQ263" s="1"/>
      <c r="BR263" s="1"/>
      <c r="BS263" s="1"/>
      <c r="BT263" s="1"/>
      <c r="BU263" s="1"/>
      <c r="BV263" s="1"/>
      <c r="BW263" s="1"/>
      <c r="BX263" s="1"/>
      <c r="BY263" s="1"/>
      <c r="BZ263" s="1"/>
      <c r="CA263" s="1"/>
      <c r="CB263" s="1"/>
      <c r="CC263" s="1"/>
      <c r="CD263" s="1"/>
      <c r="CE263" s="1"/>
      <c r="CF263" s="1"/>
      <c r="CG263" s="1"/>
      <c r="CH263" s="1"/>
      <c r="CI263" s="1"/>
      <c r="CJ263" s="1"/>
      <c r="CK263" s="1"/>
      <c r="CL263" s="1"/>
      <c r="CM263" s="1"/>
      <c r="CN263" s="1"/>
      <c r="CO263" s="1"/>
      <c r="CP263" s="1"/>
      <c r="CQ263" s="1"/>
      <c r="CR263" s="1"/>
      <c r="CS263" s="1"/>
      <c r="CT263" s="1"/>
      <c r="CU263" s="1"/>
      <c r="CV263" s="1"/>
      <c r="CW263" s="1"/>
      <c r="CX263" s="1"/>
      <c r="CY263" s="1"/>
      <c r="CZ263" s="1"/>
      <c r="DA263" s="1"/>
      <c r="DB263" s="1"/>
      <c r="DC263" s="1"/>
      <c r="DD263" s="1"/>
      <c r="DE263" s="1"/>
      <c r="DF263" s="1"/>
      <c r="DG263" s="1"/>
      <c r="DH263" s="1"/>
      <c r="DI263" s="1"/>
      <c r="DJ263" s="1"/>
      <c r="DK263" s="1"/>
      <c r="DL263" s="1"/>
      <c r="DM263" s="1"/>
      <c r="DN263" s="1"/>
      <c r="DO263" s="1"/>
      <c r="DP263" s="1"/>
      <c r="DQ263" s="1"/>
      <c r="DR263" s="1"/>
      <c r="DS263" s="1"/>
      <c r="DT263" s="1"/>
      <c r="DU263" s="1"/>
      <c r="DV263" s="1"/>
      <c r="DW263" s="1"/>
      <c r="DX263" s="1"/>
      <c r="DY263" s="1"/>
      <c r="DZ263" s="1"/>
      <c r="EA263" s="1"/>
      <c r="EB263" s="1"/>
      <c r="EC263" s="1"/>
      <c r="ED263" s="1"/>
      <c r="EE263" s="1"/>
      <c r="EF263" s="1"/>
      <c r="EG263" s="1"/>
      <c r="EH263" s="1"/>
      <c r="EI263" s="1"/>
      <c r="EJ263" s="1"/>
      <c r="EK263" s="1"/>
      <c r="EL263" s="1"/>
      <c r="EM263" s="1"/>
      <c r="EN263" s="1"/>
      <c r="EO263" s="1"/>
      <c r="EP263" s="1"/>
      <c r="EQ263" s="1"/>
      <c r="ER263" s="1"/>
      <c r="ES263" s="1"/>
      <c r="ET263" s="1"/>
      <c r="WZB263" s="1"/>
      <c r="WZC263" s="1"/>
      <c r="WZD263" s="1"/>
      <c r="WZE263" s="1"/>
      <c r="WZF263" s="1"/>
      <c r="WZG263" s="1"/>
      <c r="WZH263" s="1"/>
      <c r="WZI263" s="1"/>
      <c r="WZJ263" s="1"/>
      <c r="WZK263" s="1"/>
      <c r="WZL263" s="1"/>
      <c r="WZM263" s="1"/>
      <c r="WZN263" s="1"/>
      <c r="WZO263" s="1"/>
      <c r="WZP263" s="1"/>
      <c r="WZQ263" s="1"/>
      <c r="WZR263" s="1"/>
      <c r="WZS263" s="1"/>
      <c r="WZT263" s="1"/>
      <c r="WZU263" s="1"/>
      <c r="WZV263" s="1"/>
      <c r="WZW263" s="1"/>
      <c r="WZX263" s="1"/>
      <c r="WZY263" s="1"/>
      <c r="WZZ263" s="1"/>
      <c r="XAA263" s="1"/>
      <c r="XAB263" s="1"/>
      <c r="XAC263" s="1"/>
      <c r="XAD263" s="1"/>
      <c r="XAE263" s="1"/>
      <c r="XAF263" s="1"/>
      <c r="XAG263" s="1"/>
      <c r="XAH263" s="1"/>
      <c r="XAI263" s="1"/>
      <c r="XAJ263" s="1"/>
      <c r="XAK263" s="1"/>
      <c r="XAL263" s="1"/>
      <c r="XAM263" s="1"/>
      <c r="XAN263" s="1"/>
      <c r="XAO263" s="1"/>
      <c r="XAP263" s="1"/>
      <c r="XAQ263" s="1"/>
      <c r="XAR263" s="1"/>
      <c r="XAS263" s="1"/>
      <c r="XAT263" s="1"/>
      <c r="XAU263" s="1"/>
      <c r="XAV263" s="1"/>
      <c r="XAW263" s="1"/>
      <c r="XAX263" s="1"/>
      <c r="XAY263" s="1"/>
      <c r="XAZ263" s="1"/>
      <c r="XBA263" s="1"/>
      <c r="XBB263" s="1"/>
      <c r="XBC263" s="1"/>
      <c r="XBD263" s="1"/>
      <c r="XBE263" s="1"/>
      <c r="XBF263" s="1"/>
      <c r="XBG263" s="1"/>
      <c r="XBH263" s="1"/>
      <c r="XBI263" s="1"/>
      <c r="XBJ263" s="1"/>
      <c r="XBK263" s="1"/>
      <c r="XBL263" s="1"/>
      <c r="XBM263" s="1"/>
      <c r="XBN263" s="1"/>
      <c r="XBO263" s="1"/>
      <c r="XBP263" s="1"/>
      <c r="XBQ263" s="1"/>
      <c r="XBR263" s="1"/>
      <c r="XBS263" s="1"/>
      <c r="XBT263" s="1"/>
      <c r="XBU263" s="1"/>
      <c r="XBV263" s="1"/>
      <c r="XBW263" s="1"/>
      <c r="XBX263" s="1"/>
      <c r="XBY263" s="1"/>
      <c r="XBZ263" s="1"/>
      <c r="XCA263" s="1"/>
      <c r="XCB263" s="1"/>
      <c r="XCC263" s="1"/>
      <c r="XCD263" s="1"/>
      <c r="XCE263" s="1"/>
      <c r="XCF263" s="1"/>
      <c r="XCG263" s="1"/>
      <c r="XCH263" s="1"/>
      <c r="XCI263" s="1"/>
      <c r="XCJ263" s="1"/>
      <c r="XCK263" s="1"/>
      <c r="XCL263" s="1"/>
      <c r="XCM263" s="1"/>
      <c r="XCN263" s="1"/>
      <c r="XCO263" s="1"/>
      <c r="XCP263" s="1"/>
      <c r="XCQ263" s="1"/>
      <c r="XCR263" s="1"/>
      <c r="XCS263" s="1"/>
      <c r="XCT263" s="1"/>
      <c r="XCU263" s="1"/>
      <c r="XCV263" s="1"/>
      <c r="XCW263" s="1"/>
      <c r="XCX263" s="1"/>
      <c r="XCY263" s="1"/>
      <c r="XCZ263" s="1"/>
      <c r="XDA263" s="1"/>
      <c r="XDB263" s="1"/>
      <c r="XDC263" s="1"/>
      <c r="XDD263" s="1"/>
      <c r="XDE263" s="1"/>
      <c r="XDF263" s="1"/>
      <c r="XDG263" s="1"/>
      <c r="XDH263" s="1"/>
      <c r="XDI263" s="1"/>
      <c r="XDJ263" s="1"/>
      <c r="XDK263" s="1"/>
      <c r="XDL263" s="1"/>
      <c r="XDM263" s="1"/>
      <c r="XDN263" s="1"/>
      <c r="XDO263" s="1"/>
      <c r="XDP263" s="1"/>
      <c r="XDQ263" s="1"/>
      <c r="XDR263" s="1"/>
      <c r="XDS263" s="1"/>
      <c r="XDT263" s="1"/>
      <c r="XDU263" s="1"/>
      <c r="XDV263" s="1"/>
      <c r="XDW263" s="1"/>
      <c r="XDX263" s="1"/>
      <c r="XDY263" s="1"/>
      <c r="XDZ263" s="1"/>
      <c r="XEA263" s="1"/>
      <c r="XEB263" s="1"/>
      <c r="XEC263" s="1"/>
      <c r="XED263" s="1"/>
      <c r="XEE263" s="1"/>
      <c r="XEF263" s="1"/>
      <c r="XEG263" s="1"/>
      <c r="XEH263" s="1"/>
      <c r="XEI263" s="1"/>
      <c r="XEJ263" s="1"/>
      <c r="XEK263" s="1"/>
      <c r="XEL263" s="1"/>
      <c r="XEM263" s="1"/>
      <c r="XEN263" s="1"/>
      <c r="XEO263" s="1"/>
      <c r="XEP263" s="1"/>
      <c r="XEQ263" s="1"/>
      <c r="XER263" s="1"/>
      <c r="XES263" s="1"/>
      <c r="XET263" s="1"/>
      <c r="XEU263" s="1"/>
      <c r="XEV263" s="1"/>
      <c r="XEW263" s="1"/>
      <c r="XEX263" s="1"/>
      <c r="XEY263" s="1"/>
      <c r="XEZ263" s="1"/>
      <c r="XFA263" s="1"/>
      <c r="XFB263" s="1"/>
      <c r="XFC263" s="1"/>
    </row>
    <row r="264" spans="1:150 16226:16383" s="3" customFormat="1" ht="20.25" customHeight="1" x14ac:dyDescent="0.35">
      <c r="A264" s="93">
        <f>A263+1</f>
        <v>2</v>
      </c>
      <c r="B264" s="93"/>
      <c r="C264" s="49" t="s">
        <v>329</v>
      </c>
      <c r="D264" s="49" t="s">
        <v>335</v>
      </c>
      <c r="E264" s="70">
        <f>(73.18)*(10.764)</f>
        <v>787.70952</v>
      </c>
      <c r="F264" s="70">
        <f>(1.22*(2.92+2.45))*(10.764)</f>
        <v>70.519269600000001</v>
      </c>
      <c r="G264" s="77">
        <v>0</v>
      </c>
      <c r="H264" s="77">
        <f t="shared" si="98"/>
        <v>858.22878960000003</v>
      </c>
      <c r="I264" s="1" t="s">
        <v>375</v>
      </c>
      <c r="J264" s="1"/>
      <c r="K264" s="1"/>
      <c r="L264" s="1"/>
      <c r="M264" s="1"/>
      <c r="N264" s="1"/>
      <c r="O264" s="1"/>
      <c r="P264" s="1"/>
      <c r="Q264" s="1"/>
      <c r="R264" s="1"/>
      <c r="S264" s="1"/>
      <c r="T264" s="22" t="str">
        <f t="shared" ca="1" si="99"/>
        <v>12102,..,3702</v>
      </c>
      <c r="U264" s="22">
        <f ca="1">U263+1</f>
        <v>12102</v>
      </c>
      <c r="V264" s="22">
        <f ca="1">V263+1</f>
        <v>3702</v>
      </c>
      <c r="W264" s="1"/>
      <c r="X264" s="1"/>
      <c r="Y264" s="1"/>
      <c r="Z264" s="1"/>
      <c r="AA264" s="1"/>
      <c r="AB264" s="1"/>
      <c r="AC264" s="1"/>
      <c r="AD264" s="1"/>
      <c r="AE264" s="1"/>
      <c r="AF264" s="1"/>
      <c r="AG264" s="1"/>
      <c r="AH264" s="1"/>
      <c r="AI264" s="1"/>
      <c r="AJ264" s="1"/>
      <c r="AK264" s="1"/>
      <c r="AL264" s="1"/>
      <c r="AM264" s="1"/>
      <c r="AN264" s="1"/>
      <c r="AO264" s="1"/>
      <c r="AP264" s="1"/>
      <c r="AQ264" s="1"/>
      <c r="AR264" s="1"/>
      <c r="AS264" s="1"/>
      <c r="AT264" s="1"/>
      <c r="AU264" s="1"/>
      <c r="AV264" s="1"/>
      <c r="AW264" s="1"/>
      <c r="AX264" s="1"/>
      <c r="AY264" s="1"/>
      <c r="AZ264" s="1"/>
      <c r="BA264" s="1"/>
      <c r="BB264" s="1"/>
      <c r="BC264" s="1"/>
      <c r="BD264" s="1"/>
      <c r="BE264" s="1"/>
      <c r="BF264" s="1"/>
      <c r="BG264" s="1"/>
      <c r="BH264" s="1"/>
      <c r="BI264" s="1"/>
      <c r="BJ264" s="1"/>
      <c r="BK264" s="1"/>
      <c r="BL264" s="1"/>
      <c r="BM264" s="1"/>
      <c r="BN264" s="1"/>
      <c r="BO264" s="1"/>
      <c r="BP264" s="1"/>
      <c r="BQ264" s="1"/>
      <c r="BR264" s="1"/>
      <c r="BS264" s="1"/>
      <c r="BT264" s="1"/>
      <c r="BU264" s="1"/>
      <c r="BV264" s="1"/>
      <c r="BW264" s="1"/>
      <c r="BX264" s="1"/>
      <c r="BY264" s="1"/>
      <c r="BZ264" s="1"/>
      <c r="CA264" s="1"/>
      <c r="CB264" s="1"/>
      <c r="CC264" s="1"/>
      <c r="CD264" s="1"/>
      <c r="CE264" s="1"/>
      <c r="CF264" s="1"/>
      <c r="CG264" s="1"/>
      <c r="CH264" s="1"/>
      <c r="CI264" s="1"/>
      <c r="CJ264" s="1"/>
      <c r="CK264" s="1"/>
      <c r="CL264" s="1"/>
      <c r="CM264" s="1"/>
      <c r="CN264" s="1"/>
      <c r="CO264" s="1"/>
      <c r="CP264" s="1"/>
      <c r="CQ264" s="1"/>
      <c r="CR264" s="1"/>
      <c r="CS264" s="1"/>
      <c r="CT264" s="1"/>
      <c r="CU264" s="1"/>
      <c r="CV264" s="1"/>
      <c r="CW264" s="1"/>
      <c r="CX264" s="1"/>
      <c r="CY264" s="1"/>
      <c r="CZ264" s="1"/>
      <c r="DA264" s="1"/>
      <c r="DB264" s="1"/>
      <c r="DC264" s="1"/>
      <c r="DD264" s="1"/>
      <c r="DE264" s="1"/>
      <c r="DF264" s="1"/>
      <c r="DG264" s="1"/>
      <c r="DH264" s="1"/>
      <c r="DI264" s="1"/>
      <c r="DJ264" s="1"/>
      <c r="DK264" s="1"/>
      <c r="DL264" s="1"/>
      <c r="DM264" s="1"/>
      <c r="DN264" s="1"/>
      <c r="DO264" s="1"/>
      <c r="DP264" s="1"/>
      <c r="DQ264" s="1"/>
      <c r="DR264" s="1"/>
      <c r="DS264" s="1"/>
      <c r="DT264" s="1"/>
      <c r="DU264" s="1"/>
      <c r="DV264" s="1"/>
      <c r="DW264" s="1"/>
      <c r="DX264" s="1"/>
      <c r="DY264" s="1"/>
      <c r="DZ264" s="1"/>
      <c r="EA264" s="1"/>
      <c r="EB264" s="1"/>
      <c r="EC264" s="1"/>
      <c r="ED264" s="1"/>
      <c r="EE264" s="1"/>
      <c r="EF264" s="1"/>
      <c r="EG264" s="1"/>
      <c r="EH264" s="1"/>
      <c r="EI264" s="1"/>
      <c r="EJ264" s="1"/>
      <c r="EK264" s="1"/>
      <c r="EL264" s="1"/>
      <c r="EM264" s="1"/>
      <c r="EN264" s="1"/>
      <c r="EO264" s="1"/>
      <c r="EP264" s="1"/>
      <c r="EQ264" s="1"/>
      <c r="ER264" s="1"/>
      <c r="ES264" s="1"/>
      <c r="ET264" s="1"/>
      <c r="WZB264" s="1"/>
      <c r="WZC264" s="1"/>
      <c r="WZD264" s="1"/>
      <c r="WZE264" s="1"/>
      <c r="WZF264" s="1"/>
      <c r="WZG264" s="1"/>
      <c r="WZH264" s="1"/>
      <c r="WZI264" s="1"/>
      <c r="WZJ264" s="1"/>
      <c r="WZK264" s="1"/>
      <c r="WZL264" s="1"/>
      <c r="WZM264" s="1"/>
      <c r="WZN264" s="1"/>
      <c r="WZO264" s="1"/>
      <c r="WZP264" s="1"/>
      <c r="WZQ264" s="1"/>
      <c r="WZR264" s="1"/>
      <c r="WZS264" s="1"/>
      <c r="WZT264" s="1"/>
      <c r="WZU264" s="1"/>
      <c r="WZV264" s="1"/>
      <c r="WZW264" s="1"/>
      <c r="WZX264" s="1"/>
      <c r="WZY264" s="1"/>
      <c r="WZZ264" s="1"/>
      <c r="XAA264" s="1"/>
      <c r="XAB264" s="1"/>
      <c r="XAC264" s="1"/>
      <c r="XAD264" s="1"/>
      <c r="XAE264" s="1"/>
      <c r="XAF264" s="1"/>
      <c r="XAG264" s="1"/>
      <c r="XAH264" s="1"/>
      <c r="XAI264" s="1"/>
      <c r="XAJ264" s="1"/>
      <c r="XAK264" s="1"/>
      <c r="XAL264" s="1"/>
      <c r="XAM264" s="1"/>
      <c r="XAN264" s="1"/>
      <c r="XAO264" s="1"/>
      <c r="XAP264" s="1"/>
      <c r="XAQ264" s="1"/>
      <c r="XAR264" s="1"/>
      <c r="XAS264" s="1"/>
      <c r="XAT264" s="1"/>
      <c r="XAU264" s="1"/>
      <c r="XAV264" s="1"/>
      <c r="XAW264" s="1"/>
      <c r="XAX264" s="1"/>
      <c r="XAY264" s="1"/>
      <c r="XAZ264" s="1"/>
      <c r="XBA264" s="1"/>
      <c r="XBB264" s="1"/>
      <c r="XBC264" s="1"/>
      <c r="XBD264" s="1"/>
      <c r="XBE264" s="1"/>
      <c r="XBF264" s="1"/>
      <c r="XBG264" s="1"/>
      <c r="XBH264" s="1"/>
      <c r="XBI264" s="1"/>
      <c r="XBJ264" s="1"/>
      <c r="XBK264" s="1"/>
      <c r="XBL264" s="1"/>
      <c r="XBM264" s="1"/>
      <c r="XBN264" s="1"/>
      <c r="XBO264" s="1"/>
      <c r="XBP264" s="1"/>
      <c r="XBQ264" s="1"/>
      <c r="XBR264" s="1"/>
      <c r="XBS264" s="1"/>
      <c r="XBT264" s="1"/>
      <c r="XBU264" s="1"/>
      <c r="XBV264" s="1"/>
      <c r="XBW264" s="1"/>
      <c r="XBX264" s="1"/>
      <c r="XBY264" s="1"/>
      <c r="XBZ264" s="1"/>
      <c r="XCA264" s="1"/>
      <c r="XCB264" s="1"/>
      <c r="XCC264" s="1"/>
      <c r="XCD264" s="1"/>
      <c r="XCE264" s="1"/>
      <c r="XCF264" s="1"/>
      <c r="XCG264" s="1"/>
      <c r="XCH264" s="1"/>
      <c r="XCI264" s="1"/>
      <c r="XCJ264" s="1"/>
      <c r="XCK264" s="1"/>
      <c r="XCL264" s="1"/>
      <c r="XCM264" s="1"/>
      <c r="XCN264" s="1"/>
      <c r="XCO264" s="1"/>
      <c r="XCP264" s="1"/>
      <c r="XCQ264" s="1"/>
      <c r="XCR264" s="1"/>
      <c r="XCS264" s="1"/>
      <c r="XCT264" s="1"/>
      <c r="XCU264" s="1"/>
      <c r="XCV264" s="1"/>
      <c r="XCW264" s="1"/>
      <c r="XCX264" s="1"/>
      <c r="XCY264" s="1"/>
      <c r="XCZ264" s="1"/>
      <c r="XDA264" s="1"/>
      <c r="XDB264" s="1"/>
      <c r="XDC264" s="1"/>
      <c r="XDD264" s="1"/>
      <c r="XDE264" s="1"/>
      <c r="XDF264" s="1"/>
      <c r="XDG264" s="1"/>
      <c r="XDH264" s="1"/>
      <c r="XDI264" s="1"/>
      <c r="XDJ264" s="1"/>
      <c r="XDK264" s="1"/>
      <c r="XDL264" s="1"/>
      <c r="XDM264" s="1"/>
      <c r="XDN264" s="1"/>
      <c r="XDO264" s="1"/>
      <c r="XDP264" s="1"/>
      <c r="XDQ264" s="1"/>
      <c r="XDR264" s="1"/>
      <c r="XDS264" s="1"/>
      <c r="XDT264" s="1"/>
      <c r="XDU264" s="1"/>
      <c r="XDV264" s="1"/>
      <c r="XDW264" s="1"/>
      <c r="XDX264" s="1"/>
      <c r="XDY264" s="1"/>
      <c r="XDZ264" s="1"/>
      <c r="XEA264" s="1"/>
      <c r="XEB264" s="1"/>
      <c r="XEC264" s="1"/>
      <c r="XED264" s="1"/>
      <c r="XEE264" s="1"/>
      <c r="XEF264" s="1"/>
      <c r="XEG264" s="1"/>
      <c r="XEH264" s="1"/>
      <c r="XEI264" s="1"/>
      <c r="XEJ264" s="1"/>
      <c r="XEK264" s="1"/>
      <c r="XEL264" s="1"/>
      <c r="XEM264" s="1"/>
      <c r="XEN264" s="1"/>
      <c r="XEO264" s="1"/>
      <c r="XEP264" s="1"/>
      <c r="XEQ264" s="1"/>
      <c r="XER264" s="1"/>
      <c r="XES264" s="1"/>
      <c r="XET264" s="1"/>
      <c r="XEU264" s="1"/>
      <c r="XEV264" s="1"/>
      <c r="XEW264" s="1"/>
      <c r="XEX264" s="1"/>
      <c r="XEY264" s="1"/>
      <c r="XEZ264" s="1"/>
      <c r="XFA264" s="1"/>
      <c r="XFB264" s="1"/>
      <c r="XFC264" s="1"/>
    </row>
    <row r="265" spans="1:150 16226:16383" s="3" customFormat="1" ht="20.25" customHeight="1" x14ac:dyDescent="0.35">
      <c r="A265" s="84">
        <f t="shared" ref="A265:A270" si="100">A264+1</f>
        <v>3</v>
      </c>
      <c r="B265" s="85"/>
      <c r="C265" s="49" t="s">
        <v>329</v>
      </c>
      <c r="D265" s="49" t="s">
        <v>350</v>
      </c>
      <c r="E265" s="70">
        <f>98.26*(10.764)</f>
        <v>1057.67064</v>
      </c>
      <c r="F265" s="70">
        <f>(1.52*2.4+3.05*1.22)*(10.764)</f>
        <v>79.319915999999992</v>
      </c>
      <c r="G265" s="6">
        <v>0</v>
      </c>
      <c r="H265" s="6">
        <f t="shared" si="98"/>
        <v>1136.990556</v>
      </c>
      <c r="I265" s="1" t="s">
        <v>375</v>
      </c>
      <c r="J265" s="1"/>
      <c r="K265" s="1"/>
      <c r="L265" s="1"/>
      <c r="M265" s="1"/>
      <c r="N265" s="1"/>
      <c r="O265" s="1"/>
      <c r="P265" s="1"/>
      <c r="Q265" s="1"/>
      <c r="R265" s="1"/>
      <c r="S265" s="1"/>
      <c r="T265" s="22" t="str">
        <f t="shared" ca="1" si="99"/>
        <v>12103,..,3703</v>
      </c>
      <c r="U265" s="22">
        <f t="shared" ref="U265:V265" ca="1" si="101">U264+1</f>
        <v>12103</v>
      </c>
      <c r="V265" s="22">
        <f t="shared" ca="1" si="101"/>
        <v>3703</v>
      </c>
      <c r="W265" s="1"/>
      <c r="X265" s="1"/>
      <c r="Y265" s="1"/>
      <c r="Z265" s="1"/>
      <c r="AA265" s="1"/>
      <c r="AB265" s="1"/>
      <c r="AC265" s="1"/>
      <c r="AD265" s="1"/>
      <c r="AE265" s="1"/>
      <c r="AF265" s="1"/>
      <c r="AG265" s="1"/>
      <c r="AH265" s="1"/>
      <c r="AI265" s="1"/>
      <c r="AJ265" s="1"/>
      <c r="AK265" s="1"/>
      <c r="AL265" s="1"/>
      <c r="AM265" s="1"/>
      <c r="AN265" s="1"/>
      <c r="AO265" s="1"/>
      <c r="AP265" s="1"/>
      <c r="AQ265" s="1"/>
      <c r="AR265" s="1"/>
      <c r="AS265" s="1"/>
      <c r="AT265" s="1"/>
      <c r="AU265" s="1"/>
      <c r="AV265" s="1"/>
      <c r="AW265" s="1"/>
      <c r="AX265" s="1"/>
      <c r="AY265" s="1"/>
      <c r="AZ265" s="1"/>
      <c r="BA265" s="1"/>
      <c r="BB265" s="1"/>
      <c r="BC265" s="1"/>
      <c r="BD265" s="1"/>
      <c r="BE265" s="1"/>
      <c r="BF265" s="1"/>
      <c r="BG265" s="1"/>
      <c r="BH265" s="1"/>
      <c r="BI265" s="1"/>
      <c r="BJ265" s="1"/>
      <c r="BK265" s="1"/>
      <c r="BL265" s="1"/>
      <c r="BM265" s="1"/>
      <c r="BN265" s="1"/>
      <c r="BO265" s="1"/>
      <c r="BP265" s="1"/>
      <c r="BQ265" s="1"/>
      <c r="BR265" s="1"/>
      <c r="BS265" s="1"/>
      <c r="BT265" s="1"/>
      <c r="BU265" s="1"/>
      <c r="BV265" s="1"/>
      <c r="BW265" s="1"/>
      <c r="BX265" s="1"/>
      <c r="BY265" s="1"/>
      <c r="BZ265" s="1"/>
      <c r="CA265" s="1"/>
      <c r="CB265" s="1"/>
      <c r="CC265" s="1"/>
      <c r="CD265" s="1"/>
      <c r="CE265" s="1"/>
      <c r="CF265" s="1"/>
      <c r="CG265" s="1"/>
      <c r="CH265" s="1"/>
      <c r="CI265" s="1"/>
      <c r="CJ265" s="1"/>
      <c r="CK265" s="1"/>
      <c r="CL265" s="1"/>
      <c r="CM265" s="1"/>
      <c r="CN265" s="1"/>
      <c r="CO265" s="1"/>
      <c r="CP265" s="1"/>
      <c r="CQ265" s="1"/>
      <c r="CR265" s="1"/>
      <c r="CS265" s="1"/>
      <c r="CT265" s="1"/>
      <c r="CU265" s="1"/>
      <c r="CV265" s="1"/>
      <c r="CW265" s="1"/>
      <c r="CX265" s="1"/>
      <c r="CY265" s="1"/>
      <c r="CZ265" s="1"/>
      <c r="DA265" s="1"/>
      <c r="DB265" s="1"/>
      <c r="DC265" s="1"/>
      <c r="DD265" s="1"/>
      <c r="DE265" s="1"/>
      <c r="DF265" s="1"/>
      <c r="DG265" s="1"/>
      <c r="DH265" s="1"/>
      <c r="DI265" s="1"/>
      <c r="DJ265" s="1"/>
      <c r="DK265" s="1"/>
      <c r="DL265" s="1"/>
      <c r="DM265" s="1"/>
      <c r="DN265" s="1"/>
      <c r="DO265" s="1"/>
      <c r="DP265" s="1"/>
      <c r="DQ265" s="1"/>
      <c r="DR265" s="1"/>
      <c r="DS265" s="1"/>
      <c r="DT265" s="1"/>
      <c r="DU265" s="1"/>
      <c r="DV265" s="1"/>
      <c r="DW265" s="1"/>
      <c r="DX265" s="1"/>
      <c r="DY265" s="1"/>
      <c r="DZ265" s="1"/>
      <c r="EA265" s="1"/>
      <c r="EB265" s="1"/>
      <c r="EC265" s="1"/>
      <c r="ED265" s="1"/>
      <c r="EE265" s="1"/>
      <c r="EF265" s="1"/>
      <c r="EG265" s="1"/>
      <c r="EH265" s="1"/>
      <c r="EI265" s="1"/>
      <c r="EJ265" s="1"/>
      <c r="EK265" s="1"/>
      <c r="EL265" s="1"/>
      <c r="EM265" s="1"/>
      <c r="EN265" s="1"/>
      <c r="EO265" s="1"/>
      <c r="EP265" s="1"/>
      <c r="EQ265" s="1"/>
      <c r="ER265" s="1"/>
      <c r="ES265" s="1"/>
      <c r="ET265" s="1"/>
      <c r="WZB265" s="1"/>
      <c r="WZC265" s="1"/>
      <c r="WZD265" s="1"/>
      <c r="WZE265" s="1"/>
      <c r="WZF265" s="1"/>
      <c r="WZG265" s="1"/>
      <c r="WZH265" s="1"/>
      <c r="WZI265" s="1"/>
      <c r="WZJ265" s="1"/>
      <c r="WZK265" s="1"/>
      <c r="WZL265" s="1"/>
      <c r="WZM265" s="1"/>
      <c r="WZN265" s="1"/>
      <c r="WZO265" s="1"/>
      <c r="WZP265" s="1"/>
      <c r="WZQ265" s="1"/>
      <c r="WZR265" s="1"/>
      <c r="WZS265" s="1"/>
      <c r="WZT265" s="1"/>
      <c r="WZU265" s="1"/>
      <c r="WZV265" s="1"/>
      <c r="WZW265" s="1"/>
      <c r="WZX265" s="1"/>
      <c r="WZY265" s="1"/>
      <c r="WZZ265" s="1"/>
      <c r="XAA265" s="1"/>
      <c r="XAB265" s="1"/>
      <c r="XAC265" s="1"/>
      <c r="XAD265" s="1"/>
      <c r="XAE265" s="1"/>
      <c r="XAF265" s="1"/>
      <c r="XAG265" s="1"/>
      <c r="XAH265" s="1"/>
      <c r="XAI265" s="1"/>
      <c r="XAJ265" s="1"/>
      <c r="XAK265" s="1"/>
      <c r="XAL265" s="1"/>
      <c r="XAM265" s="1"/>
      <c r="XAN265" s="1"/>
      <c r="XAO265" s="1"/>
      <c r="XAP265" s="1"/>
      <c r="XAQ265" s="1"/>
      <c r="XAR265" s="1"/>
      <c r="XAS265" s="1"/>
      <c r="XAT265" s="1"/>
      <c r="XAU265" s="1"/>
      <c r="XAV265" s="1"/>
      <c r="XAW265" s="1"/>
      <c r="XAX265" s="1"/>
      <c r="XAY265" s="1"/>
      <c r="XAZ265" s="1"/>
      <c r="XBA265" s="1"/>
      <c r="XBB265" s="1"/>
      <c r="XBC265" s="1"/>
      <c r="XBD265" s="1"/>
      <c r="XBE265" s="1"/>
      <c r="XBF265" s="1"/>
      <c r="XBG265" s="1"/>
      <c r="XBH265" s="1"/>
      <c r="XBI265" s="1"/>
      <c r="XBJ265" s="1"/>
      <c r="XBK265" s="1"/>
      <c r="XBL265" s="1"/>
      <c r="XBM265" s="1"/>
      <c r="XBN265" s="1"/>
      <c r="XBO265" s="1"/>
      <c r="XBP265" s="1"/>
      <c r="XBQ265" s="1"/>
      <c r="XBR265" s="1"/>
      <c r="XBS265" s="1"/>
      <c r="XBT265" s="1"/>
      <c r="XBU265" s="1"/>
      <c r="XBV265" s="1"/>
      <c r="XBW265" s="1"/>
      <c r="XBX265" s="1"/>
      <c r="XBY265" s="1"/>
      <c r="XBZ265" s="1"/>
      <c r="XCA265" s="1"/>
      <c r="XCB265" s="1"/>
      <c r="XCC265" s="1"/>
      <c r="XCD265" s="1"/>
      <c r="XCE265" s="1"/>
      <c r="XCF265" s="1"/>
      <c r="XCG265" s="1"/>
      <c r="XCH265" s="1"/>
      <c r="XCI265" s="1"/>
      <c r="XCJ265" s="1"/>
      <c r="XCK265" s="1"/>
      <c r="XCL265" s="1"/>
      <c r="XCM265" s="1"/>
      <c r="XCN265" s="1"/>
      <c r="XCO265" s="1"/>
      <c r="XCP265" s="1"/>
      <c r="XCQ265" s="1"/>
      <c r="XCR265" s="1"/>
      <c r="XCS265" s="1"/>
      <c r="XCT265" s="1"/>
      <c r="XCU265" s="1"/>
      <c r="XCV265" s="1"/>
      <c r="XCW265" s="1"/>
      <c r="XCX265" s="1"/>
      <c r="XCY265" s="1"/>
      <c r="XCZ265" s="1"/>
      <c r="XDA265" s="1"/>
      <c r="XDB265" s="1"/>
      <c r="XDC265" s="1"/>
      <c r="XDD265" s="1"/>
      <c r="XDE265" s="1"/>
      <c r="XDF265" s="1"/>
      <c r="XDG265" s="1"/>
      <c r="XDH265" s="1"/>
      <c r="XDI265" s="1"/>
      <c r="XDJ265" s="1"/>
      <c r="XDK265" s="1"/>
      <c r="XDL265" s="1"/>
      <c r="XDM265" s="1"/>
      <c r="XDN265" s="1"/>
      <c r="XDO265" s="1"/>
      <c r="XDP265" s="1"/>
      <c r="XDQ265" s="1"/>
      <c r="XDR265" s="1"/>
      <c r="XDS265" s="1"/>
      <c r="XDT265" s="1"/>
      <c r="XDU265" s="1"/>
      <c r="XDV265" s="1"/>
      <c r="XDW265" s="1"/>
      <c r="XDX265" s="1"/>
      <c r="XDY265" s="1"/>
      <c r="XDZ265" s="1"/>
      <c r="XEA265" s="1"/>
      <c r="XEB265" s="1"/>
      <c r="XEC265" s="1"/>
      <c r="XED265" s="1"/>
      <c r="XEE265" s="1"/>
      <c r="XEF265" s="1"/>
      <c r="XEG265" s="1"/>
      <c r="XEH265" s="1"/>
      <c r="XEI265" s="1"/>
      <c r="XEJ265" s="1"/>
      <c r="XEK265" s="1"/>
      <c r="XEL265" s="1"/>
      <c r="XEM265" s="1"/>
      <c r="XEN265" s="1"/>
      <c r="XEO265" s="1"/>
      <c r="XEP265" s="1"/>
      <c r="XEQ265" s="1"/>
      <c r="XER265" s="1"/>
      <c r="XES265" s="1"/>
      <c r="XET265" s="1"/>
      <c r="XEU265" s="1"/>
      <c r="XEV265" s="1"/>
      <c r="XEW265" s="1"/>
      <c r="XEX265" s="1"/>
      <c r="XEY265" s="1"/>
      <c r="XEZ265" s="1"/>
      <c r="XFA265" s="1"/>
      <c r="XFB265" s="1"/>
      <c r="XFC265" s="1"/>
    </row>
    <row r="266" spans="1:150 16226:16383" s="3" customFormat="1" ht="20.25" customHeight="1" x14ac:dyDescent="0.35">
      <c r="A266" s="84">
        <f t="shared" si="100"/>
        <v>4</v>
      </c>
      <c r="B266" s="85"/>
      <c r="C266" s="49" t="s">
        <v>329</v>
      </c>
      <c r="D266" s="49" t="s">
        <v>335</v>
      </c>
      <c r="E266" s="70">
        <f>(73.18)*(10.764)</f>
        <v>787.70952</v>
      </c>
      <c r="F266" s="70">
        <f>(1.22*(2.92+2.45))*(10.764)</f>
        <v>70.519269600000001</v>
      </c>
      <c r="G266" s="6">
        <v>0</v>
      </c>
      <c r="H266" s="6">
        <f t="shared" si="98"/>
        <v>858.22878960000003</v>
      </c>
      <c r="I266" s="1" t="s">
        <v>375</v>
      </c>
      <c r="J266" s="1"/>
      <c r="K266" s="1"/>
      <c r="L266" s="1"/>
      <c r="M266" s="1"/>
      <c r="N266" s="1"/>
      <c r="O266" s="1"/>
      <c r="P266" s="1"/>
      <c r="Q266" s="1"/>
      <c r="R266" s="1"/>
      <c r="S266" s="1"/>
      <c r="T266" s="22" t="str">
        <f t="shared" ca="1" si="99"/>
        <v>12104,..,3704</v>
      </c>
      <c r="U266" s="22">
        <f t="shared" ref="U266:V266" ca="1" si="102">U265+1</f>
        <v>12104</v>
      </c>
      <c r="V266" s="22">
        <f t="shared" ca="1" si="102"/>
        <v>3704</v>
      </c>
      <c r="W266" s="1"/>
      <c r="X266" s="1"/>
      <c r="Y266" s="1"/>
      <c r="Z266" s="1"/>
      <c r="AA266" s="1"/>
      <c r="AB266" s="1"/>
      <c r="AC266" s="1"/>
      <c r="AD266" s="1"/>
      <c r="AE266" s="1"/>
      <c r="AF266" s="1"/>
      <c r="AG266" s="1"/>
      <c r="AH266" s="1"/>
      <c r="AI266" s="1"/>
      <c r="AJ266" s="1"/>
      <c r="AK266" s="1"/>
      <c r="AL266" s="1"/>
      <c r="AM266" s="1"/>
      <c r="AN266" s="1"/>
      <c r="AO266" s="1"/>
      <c r="AP266" s="1"/>
      <c r="AQ266" s="1"/>
      <c r="AR266" s="1"/>
      <c r="AS266" s="1"/>
      <c r="AT266" s="1"/>
      <c r="AU266" s="1"/>
      <c r="AV266" s="1"/>
      <c r="AW266" s="1"/>
      <c r="AX266" s="1"/>
      <c r="AY266" s="1"/>
      <c r="AZ266" s="1"/>
      <c r="BA266" s="1"/>
      <c r="BB266" s="1"/>
      <c r="BC266" s="1"/>
      <c r="BD266" s="1"/>
      <c r="BE266" s="1"/>
      <c r="BF266" s="1"/>
      <c r="BG266" s="1"/>
      <c r="BH266" s="1"/>
      <c r="BI266" s="1"/>
      <c r="BJ266" s="1"/>
      <c r="BK266" s="1"/>
      <c r="BL266" s="1"/>
      <c r="BM266" s="1"/>
      <c r="BN266" s="1"/>
      <c r="BO266" s="1"/>
      <c r="BP266" s="1"/>
      <c r="BQ266" s="1"/>
      <c r="BR266" s="1"/>
      <c r="BS266" s="1"/>
      <c r="BT266" s="1"/>
      <c r="BU266" s="1"/>
      <c r="BV266" s="1"/>
      <c r="BW266" s="1"/>
      <c r="BX266" s="1"/>
      <c r="BY266" s="1"/>
      <c r="BZ266" s="1"/>
      <c r="CA266" s="1"/>
      <c r="CB266" s="1"/>
      <c r="CC266" s="1"/>
      <c r="CD266" s="1"/>
      <c r="CE266" s="1"/>
      <c r="CF266" s="1"/>
      <c r="CG266" s="1"/>
      <c r="CH266" s="1"/>
      <c r="CI266" s="1"/>
      <c r="CJ266" s="1"/>
      <c r="CK266" s="1"/>
      <c r="CL266" s="1"/>
      <c r="CM266" s="1"/>
      <c r="CN266" s="1"/>
      <c r="CO266" s="1"/>
      <c r="CP266" s="1"/>
      <c r="CQ266" s="1"/>
      <c r="CR266" s="1"/>
      <c r="CS266" s="1"/>
      <c r="CT266" s="1"/>
      <c r="CU266" s="1"/>
      <c r="CV266" s="1"/>
      <c r="CW266" s="1"/>
      <c r="CX266" s="1"/>
      <c r="CY266" s="1"/>
      <c r="CZ266" s="1"/>
      <c r="DA266" s="1"/>
      <c r="DB266" s="1"/>
      <c r="DC266" s="1"/>
      <c r="DD266" s="1"/>
      <c r="DE266" s="1"/>
      <c r="DF266" s="1"/>
      <c r="DG266" s="1"/>
      <c r="DH266" s="1"/>
      <c r="DI266" s="1"/>
      <c r="DJ266" s="1"/>
      <c r="DK266" s="1"/>
      <c r="DL266" s="1"/>
      <c r="DM266" s="1"/>
      <c r="DN266" s="1"/>
      <c r="DO266" s="1"/>
      <c r="DP266" s="1"/>
      <c r="DQ266" s="1"/>
      <c r="DR266" s="1"/>
      <c r="DS266" s="1"/>
      <c r="DT266" s="1"/>
      <c r="DU266" s="1"/>
      <c r="DV266" s="1"/>
      <c r="DW266" s="1"/>
      <c r="DX266" s="1"/>
      <c r="DY266" s="1"/>
      <c r="DZ266" s="1"/>
      <c r="EA266" s="1"/>
      <c r="EB266" s="1"/>
      <c r="EC266" s="1"/>
      <c r="ED266" s="1"/>
      <c r="EE266" s="1"/>
      <c r="EF266" s="1"/>
      <c r="EG266" s="1"/>
      <c r="EH266" s="1"/>
      <c r="EI266" s="1"/>
      <c r="EJ266" s="1"/>
      <c r="EK266" s="1"/>
      <c r="EL266" s="1"/>
      <c r="EM266" s="1"/>
      <c r="EN266" s="1"/>
      <c r="EO266" s="1"/>
      <c r="EP266" s="1"/>
      <c r="EQ266" s="1"/>
      <c r="ER266" s="1"/>
      <c r="ES266" s="1"/>
      <c r="ET266" s="1"/>
      <c r="WZB266" s="1"/>
      <c r="WZC266" s="1"/>
      <c r="WZD266" s="1"/>
      <c r="WZE266" s="1"/>
      <c r="WZF266" s="1"/>
      <c r="WZG266" s="1"/>
      <c r="WZH266" s="1"/>
      <c r="WZI266" s="1"/>
      <c r="WZJ266" s="1"/>
      <c r="WZK266" s="1"/>
      <c r="WZL266" s="1"/>
      <c r="WZM266" s="1"/>
      <c r="WZN266" s="1"/>
      <c r="WZO266" s="1"/>
      <c r="WZP266" s="1"/>
      <c r="WZQ266" s="1"/>
      <c r="WZR266" s="1"/>
      <c r="WZS266" s="1"/>
      <c r="WZT266" s="1"/>
      <c r="WZU266" s="1"/>
      <c r="WZV266" s="1"/>
      <c r="WZW266" s="1"/>
      <c r="WZX266" s="1"/>
      <c r="WZY266" s="1"/>
      <c r="WZZ266" s="1"/>
      <c r="XAA266" s="1"/>
      <c r="XAB266" s="1"/>
      <c r="XAC266" s="1"/>
      <c r="XAD266" s="1"/>
      <c r="XAE266" s="1"/>
      <c r="XAF266" s="1"/>
      <c r="XAG266" s="1"/>
      <c r="XAH266" s="1"/>
      <c r="XAI266" s="1"/>
      <c r="XAJ266" s="1"/>
      <c r="XAK266" s="1"/>
      <c r="XAL266" s="1"/>
      <c r="XAM266" s="1"/>
      <c r="XAN266" s="1"/>
      <c r="XAO266" s="1"/>
      <c r="XAP266" s="1"/>
      <c r="XAQ266" s="1"/>
      <c r="XAR266" s="1"/>
      <c r="XAS266" s="1"/>
      <c r="XAT266" s="1"/>
      <c r="XAU266" s="1"/>
      <c r="XAV266" s="1"/>
      <c r="XAW266" s="1"/>
      <c r="XAX266" s="1"/>
      <c r="XAY266" s="1"/>
      <c r="XAZ266" s="1"/>
      <c r="XBA266" s="1"/>
      <c r="XBB266" s="1"/>
      <c r="XBC266" s="1"/>
      <c r="XBD266" s="1"/>
      <c r="XBE266" s="1"/>
      <c r="XBF266" s="1"/>
      <c r="XBG266" s="1"/>
      <c r="XBH266" s="1"/>
      <c r="XBI266" s="1"/>
      <c r="XBJ266" s="1"/>
      <c r="XBK266" s="1"/>
      <c r="XBL266" s="1"/>
      <c r="XBM266" s="1"/>
      <c r="XBN266" s="1"/>
      <c r="XBO266" s="1"/>
      <c r="XBP266" s="1"/>
      <c r="XBQ266" s="1"/>
      <c r="XBR266" s="1"/>
      <c r="XBS266" s="1"/>
      <c r="XBT266" s="1"/>
      <c r="XBU266" s="1"/>
      <c r="XBV266" s="1"/>
      <c r="XBW266" s="1"/>
      <c r="XBX266" s="1"/>
      <c r="XBY266" s="1"/>
      <c r="XBZ266" s="1"/>
      <c r="XCA266" s="1"/>
      <c r="XCB266" s="1"/>
      <c r="XCC266" s="1"/>
      <c r="XCD266" s="1"/>
      <c r="XCE266" s="1"/>
      <c r="XCF266" s="1"/>
      <c r="XCG266" s="1"/>
      <c r="XCH266" s="1"/>
      <c r="XCI266" s="1"/>
      <c r="XCJ266" s="1"/>
      <c r="XCK266" s="1"/>
      <c r="XCL266" s="1"/>
      <c r="XCM266" s="1"/>
      <c r="XCN266" s="1"/>
      <c r="XCO266" s="1"/>
      <c r="XCP266" s="1"/>
      <c r="XCQ266" s="1"/>
      <c r="XCR266" s="1"/>
      <c r="XCS266" s="1"/>
      <c r="XCT266" s="1"/>
      <c r="XCU266" s="1"/>
      <c r="XCV266" s="1"/>
      <c r="XCW266" s="1"/>
      <c r="XCX266" s="1"/>
      <c r="XCY266" s="1"/>
      <c r="XCZ266" s="1"/>
      <c r="XDA266" s="1"/>
      <c r="XDB266" s="1"/>
      <c r="XDC266" s="1"/>
      <c r="XDD266" s="1"/>
      <c r="XDE266" s="1"/>
      <c r="XDF266" s="1"/>
      <c r="XDG266" s="1"/>
      <c r="XDH266" s="1"/>
      <c r="XDI266" s="1"/>
      <c r="XDJ266" s="1"/>
      <c r="XDK266" s="1"/>
      <c r="XDL266" s="1"/>
      <c r="XDM266" s="1"/>
      <c r="XDN266" s="1"/>
      <c r="XDO266" s="1"/>
      <c r="XDP266" s="1"/>
      <c r="XDQ266" s="1"/>
      <c r="XDR266" s="1"/>
      <c r="XDS266" s="1"/>
      <c r="XDT266" s="1"/>
      <c r="XDU266" s="1"/>
      <c r="XDV266" s="1"/>
      <c r="XDW266" s="1"/>
      <c r="XDX266" s="1"/>
      <c r="XDY266" s="1"/>
      <c r="XDZ266" s="1"/>
      <c r="XEA266" s="1"/>
      <c r="XEB266" s="1"/>
      <c r="XEC266" s="1"/>
      <c r="XED266" s="1"/>
      <c r="XEE266" s="1"/>
      <c r="XEF266" s="1"/>
      <c r="XEG266" s="1"/>
      <c r="XEH266" s="1"/>
      <c r="XEI266" s="1"/>
      <c r="XEJ266" s="1"/>
      <c r="XEK266" s="1"/>
      <c r="XEL266" s="1"/>
      <c r="XEM266" s="1"/>
      <c r="XEN266" s="1"/>
      <c r="XEO266" s="1"/>
      <c r="XEP266" s="1"/>
      <c r="XEQ266" s="1"/>
      <c r="XER266" s="1"/>
      <c r="XES266" s="1"/>
      <c r="XET266" s="1"/>
      <c r="XEU266" s="1"/>
      <c r="XEV266" s="1"/>
      <c r="XEW266" s="1"/>
      <c r="XEX266" s="1"/>
      <c r="XEY266" s="1"/>
      <c r="XEZ266" s="1"/>
      <c r="XFA266" s="1"/>
      <c r="XFB266" s="1"/>
      <c r="XFC266" s="1"/>
    </row>
    <row r="267" spans="1:150 16226:16383" s="3" customFormat="1" ht="20.25" customHeight="1" x14ac:dyDescent="0.35">
      <c r="A267" s="84">
        <f t="shared" si="100"/>
        <v>5</v>
      </c>
      <c r="B267" s="85"/>
      <c r="C267" s="49" t="s">
        <v>329</v>
      </c>
      <c r="D267" s="49" t="s">
        <v>350</v>
      </c>
      <c r="E267" s="70">
        <f>98.26*(10.764)</f>
        <v>1057.67064</v>
      </c>
      <c r="F267" s="70">
        <f>(2.4*1.52+1.22*3.05)*(10.764)</f>
        <v>79.319915999999992</v>
      </c>
      <c r="G267" s="6">
        <v>0</v>
      </c>
      <c r="H267" s="6">
        <f t="shared" si="98"/>
        <v>1136.990556</v>
      </c>
      <c r="I267" s="1" t="s">
        <v>375</v>
      </c>
      <c r="J267" s="1"/>
      <c r="K267" s="1"/>
      <c r="L267" s="1"/>
      <c r="M267" s="1"/>
      <c r="N267" s="1"/>
      <c r="O267" s="1"/>
      <c r="P267" s="1"/>
      <c r="Q267" s="1"/>
      <c r="R267" s="1"/>
      <c r="S267" s="1"/>
      <c r="T267" s="22" t="str">
        <f t="shared" ca="1" si="99"/>
        <v>12105,..,3705</v>
      </c>
      <c r="U267" s="22">
        <f t="shared" ref="U267:V267" ca="1" si="103">U266+1</f>
        <v>12105</v>
      </c>
      <c r="V267" s="22">
        <f t="shared" ca="1" si="103"/>
        <v>3705</v>
      </c>
      <c r="W267" s="1"/>
      <c r="X267" s="1"/>
      <c r="Y267" s="1"/>
      <c r="Z267" s="1"/>
      <c r="AA267" s="1"/>
      <c r="AB267" s="1"/>
      <c r="AC267" s="1"/>
      <c r="AD267" s="1"/>
      <c r="AE267" s="1"/>
      <c r="AF267" s="1"/>
      <c r="AG267" s="1"/>
      <c r="AH267" s="1"/>
      <c r="AI267" s="1"/>
      <c r="AJ267" s="1"/>
      <c r="AK267" s="1"/>
      <c r="AL267" s="1"/>
      <c r="AM267" s="1"/>
      <c r="AN267" s="1"/>
      <c r="AO267" s="1"/>
      <c r="AP267" s="1"/>
      <c r="AQ267" s="1"/>
      <c r="AR267" s="1"/>
      <c r="AS267" s="1"/>
      <c r="AT267" s="1"/>
      <c r="AU267" s="1"/>
      <c r="AV267" s="1"/>
      <c r="AW267" s="1"/>
      <c r="AX267" s="1"/>
      <c r="AY267" s="1"/>
      <c r="AZ267" s="1"/>
      <c r="BA267" s="1"/>
      <c r="BB267" s="1"/>
      <c r="BC267" s="1"/>
      <c r="BD267" s="1"/>
      <c r="BE267" s="1"/>
      <c r="BF267" s="1"/>
      <c r="BG267" s="1"/>
      <c r="BH267" s="1"/>
      <c r="BI267" s="1"/>
      <c r="BJ267" s="1"/>
      <c r="BK267" s="1"/>
      <c r="BL267" s="1"/>
      <c r="BM267" s="1"/>
      <c r="BN267" s="1"/>
      <c r="BO267" s="1"/>
      <c r="BP267" s="1"/>
      <c r="BQ267" s="1"/>
      <c r="BR267" s="1"/>
      <c r="BS267" s="1"/>
      <c r="BT267" s="1"/>
      <c r="BU267" s="1"/>
      <c r="BV267" s="1"/>
      <c r="BW267" s="1"/>
      <c r="BX267" s="1"/>
      <c r="BY267" s="1"/>
      <c r="BZ267" s="1"/>
      <c r="CA267" s="1"/>
      <c r="CB267" s="1"/>
      <c r="CC267" s="1"/>
      <c r="CD267" s="1"/>
      <c r="CE267" s="1"/>
      <c r="CF267" s="1"/>
      <c r="CG267" s="1"/>
      <c r="CH267" s="1"/>
      <c r="CI267" s="1"/>
      <c r="CJ267" s="1"/>
      <c r="CK267" s="1"/>
      <c r="CL267" s="1"/>
      <c r="CM267" s="1"/>
      <c r="CN267" s="1"/>
      <c r="CO267" s="1"/>
      <c r="CP267" s="1"/>
      <c r="CQ267" s="1"/>
      <c r="CR267" s="1"/>
      <c r="CS267" s="1"/>
      <c r="CT267" s="1"/>
      <c r="CU267" s="1"/>
      <c r="CV267" s="1"/>
      <c r="CW267" s="1"/>
      <c r="CX267" s="1"/>
      <c r="CY267" s="1"/>
      <c r="CZ267" s="1"/>
      <c r="DA267" s="1"/>
      <c r="DB267" s="1"/>
      <c r="DC267" s="1"/>
      <c r="DD267" s="1"/>
      <c r="DE267" s="1"/>
      <c r="DF267" s="1"/>
      <c r="DG267" s="1"/>
      <c r="DH267" s="1"/>
      <c r="DI267" s="1"/>
      <c r="DJ267" s="1"/>
      <c r="DK267" s="1"/>
      <c r="DL267" s="1"/>
      <c r="DM267" s="1"/>
      <c r="DN267" s="1"/>
      <c r="DO267" s="1"/>
      <c r="DP267" s="1"/>
      <c r="DQ267" s="1"/>
      <c r="DR267" s="1"/>
      <c r="DS267" s="1"/>
      <c r="DT267" s="1"/>
      <c r="DU267" s="1"/>
      <c r="DV267" s="1"/>
      <c r="DW267" s="1"/>
      <c r="DX267" s="1"/>
      <c r="DY267" s="1"/>
      <c r="DZ267" s="1"/>
      <c r="EA267" s="1"/>
      <c r="EB267" s="1"/>
      <c r="EC267" s="1"/>
      <c r="ED267" s="1"/>
      <c r="EE267" s="1"/>
      <c r="EF267" s="1"/>
      <c r="EG267" s="1"/>
      <c r="EH267" s="1"/>
      <c r="EI267" s="1"/>
      <c r="EJ267" s="1"/>
      <c r="EK267" s="1"/>
      <c r="EL267" s="1"/>
      <c r="EM267" s="1"/>
      <c r="EN267" s="1"/>
      <c r="EO267" s="1"/>
      <c r="EP267" s="1"/>
      <c r="EQ267" s="1"/>
      <c r="ER267" s="1"/>
      <c r="ES267" s="1"/>
      <c r="ET267" s="1"/>
      <c r="WZB267" s="1"/>
      <c r="WZC267" s="1"/>
      <c r="WZD267" s="1"/>
      <c r="WZE267" s="1"/>
      <c r="WZF267" s="1"/>
      <c r="WZG267" s="1"/>
      <c r="WZH267" s="1"/>
      <c r="WZI267" s="1"/>
      <c r="WZJ267" s="1"/>
      <c r="WZK267" s="1"/>
      <c r="WZL267" s="1"/>
      <c r="WZM267" s="1"/>
      <c r="WZN267" s="1"/>
      <c r="WZO267" s="1"/>
      <c r="WZP267" s="1"/>
      <c r="WZQ267" s="1"/>
      <c r="WZR267" s="1"/>
      <c r="WZS267" s="1"/>
      <c r="WZT267" s="1"/>
      <c r="WZU267" s="1"/>
      <c r="WZV267" s="1"/>
      <c r="WZW267" s="1"/>
      <c r="WZX267" s="1"/>
      <c r="WZY267" s="1"/>
      <c r="WZZ267" s="1"/>
      <c r="XAA267" s="1"/>
      <c r="XAB267" s="1"/>
      <c r="XAC267" s="1"/>
      <c r="XAD267" s="1"/>
      <c r="XAE267" s="1"/>
      <c r="XAF267" s="1"/>
      <c r="XAG267" s="1"/>
      <c r="XAH267" s="1"/>
      <c r="XAI267" s="1"/>
      <c r="XAJ267" s="1"/>
      <c r="XAK267" s="1"/>
      <c r="XAL267" s="1"/>
      <c r="XAM267" s="1"/>
      <c r="XAN267" s="1"/>
      <c r="XAO267" s="1"/>
      <c r="XAP267" s="1"/>
      <c r="XAQ267" s="1"/>
      <c r="XAR267" s="1"/>
      <c r="XAS267" s="1"/>
      <c r="XAT267" s="1"/>
      <c r="XAU267" s="1"/>
      <c r="XAV267" s="1"/>
      <c r="XAW267" s="1"/>
      <c r="XAX267" s="1"/>
      <c r="XAY267" s="1"/>
      <c r="XAZ267" s="1"/>
      <c r="XBA267" s="1"/>
      <c r="XBB267" s="1"/>
      <c r="XBC267" s="1"/>
      <c r="XBD267" s="1"/>
      <c r="XBE267" s="1"/>
      <c r="XBF267" s="1"/>
      <c r="XBG267" s="1"/>
      <c r="XBH267" s="1"/>
      <c r="XBI267" s="1"/>
      <c r="XBJ267" s="1"/>
      <c r="XBK267" s="1"/>
      <c r="XBL267" s="1"/>
      <c r="XBM267" s="1"/>
      <c r="XBN267" s="1"/>
      <c r="XBO267" s="1"/>
      <c r="XBP267" s="1"/>
      <c r="XBQ267" s="1"/>
      <c r="XBR267" s="1"/>
      <c r="XBS267" s="1"/>
      <c r="XBT267" s="1"/>
      <c r="XBU267" s="1"/>
      <c r="XBV267" s="1"/>
      <c r="XBW267" s="1"/>
      <c r="XBX267" s="1"/>
      <c r="XBY267" s="1"/>
      <c r="XBZ267" s="1"/>
      <c r="XCA267" s="1"/>
      <c r="XCB267" s="1"/>
      <c r="XCC267" s="1"/>
      <c r="XCD267" s="1"/>
      <c r="XCE267" s="1"/>
      <c r="XCF267" s="1"/>
      <c r="XCG267" s="1"/>
      <c r="XCH267" s="1"/>
      <c r="XCI267" s="1"/>
      <c r="XCJ267" s="1"/>
      <c r="XCK267" s="1"/>
      <c r="XCL267" s="1"/>
      <c r="XCM267" s="1"/>
      <c r="XCN267" s="1"/>
      <c r="XCO267" s="1"/>
      <c r="XCP267" s="1"/>
      <c r="XCQ267" s="1"/>
      <c r="XCR267" s="1"/>
      <c r="XCS267" s="1"/>
      <c r="XCT267" s="1"/>
      <c r="XCU267" s="1"/>
      <c r="XCV267" s="1"/>
      <c r="XCW267" s="1"/>
      <c r="XCX267" s="1"/>
      <c r="XCY267" s="1"/>
      <c r="XCZ267" s="1"/>
      <c r="XDA267" s="1"/>
      <c r="XDB267" s="1"/>
      <c r="XDC267" s="1"/>
      <c r="XDD267" s="1"/>
      <c r="XDE267" s="1"/>
      <c r="XDF267" s="1"/>
      <c r="XDG267" s="1"/>
      <c r="XDH267" s="1"/>
      <c r="XDI267" s="1"/>
      <c r="XDJ267" s="1"/>
      <c r="XDK267" s="1"/>
      <c r="XDL267" s="1"/>
      <c r="XDM267" s="1"/>
      <c r="XDN267" s="1"/>
      <c r="XDO267" s="1"/>
      <c r="XDP267" s="1"/>
      <c r="XDQ267" s="1"/>
      <c r="XDR267" s="1"/>
      <c r="XDS267" s="1"/>
      <c r="XDT267" s="1"/>
      <c r="XDU267" s="1"/>
      <c r="XDV267" s="1"/>
      <c r="XDW267" s="1"/>
      <c r="XDX267" s="1"/>
      <c r="XDY267" s="1"/>
      <c r="XDZ267" s="1"/>
      <c r="XEA267" s="1"/>
      <c r="XEB267" s="1"/>
      <c r="XEC267" s="1"/>
      <c r="XED267" s="1"/>
      <c r="XEE267" s="1"/>
      <c r="XEF267" s="1"/>
      <c r="XEG267" s="1"/>
      <c r="XEH267" s="1"/>
      <c r="XEI267" s="1"/>
      <c r="XEJ267" s="1"/>
      <c r="XEK267" s="1"/>
      <c r="XEL267" s="1"/>
      <c r="XEM267" s="1"/>
      <c r="XEN267" s="1"/>
      <c r="XEO267" s="1"/>
      <c r="XEP267" s="1"/>
      <c r="XEQ267" s="1"/>
      <c r="XER267" s="1"/>
      <c r="XES267" s="1"/>
      <c r="XET267" s="1"/>
      <c r="XEU267" s="1"/>
      <c r="XEV267" s="1"/>
      <c r="XEW267" s="1"/>
      <c r="XEX267" s="1"/>
      <c r="XEY267" s="1"/>
      <c r="XEZ267" s="1"/>
      <c r="XFA267" s="1"/>
      <c r="XFB267" s="1"/>
      <c r="XFC267" s="1"/>
    </row>
    <row r="268" spans="1:150 16226:16383" s="3" customFormat="1" ht="20.25" customHeight="1" x14ac:dyDescent="0.35">
      <c r="A268" s="84">
        <f t="shared" si="100"/>
        <v>6</v>
      </c>
      <c r="B268" s="85"/>
      <c r="C268" s="49" t="s">
        <v>329</v>
      </c>
      <c r="D268" s="86" t="s">
        <v>345</v>
      </c>
      <c r="E268" s="87"/>
      <c r="F268" s="87"/>
      <c r="G268" s="88"/>
      <c r="H268" s="89"/>
      <c r="I268" s="1"/>
      <c r="J268" s="1"/>
      <c r="K268" s="1"/>
      <c r="L268" s="1"/>
      <c r="M268" s="1"/>
      <c r="N268" s="1"/>
      <c r="O268" s="1"/>
      <c r="P268" s="1"/>
      <c r="Q268" s="1"/>
      <c r="R268" s="1"/>
      <c r="S268" s="1"/>
      <c r="T268" s="22" t="str">
        <f t="shared" ca="1" si="99"/>
        <v>12106,..,3706</v>
      </c>
      <c r="U268" s="22">
        <f t="shared" ref="U268:V268" ca="1" si="104">U267+1</f>
        <v>12106</v>
      </c>
      <c r="V268" s="22">
        <f t="shared" ca="1" si="104"/>
        <v>3706</v>
      </c>
      <c r="W268" s="1"/>
      <c r="X268" s="1"/>
      <c r="Y268" s="1"/>
      <c r="Z268" s="1"/>
      <c r="AA268" s="1"/>
      <c r="AB268" s="1"/>
      <c r="AC268" s="1"/>
      <c r="AD268" s="1"/>
      <c r="AE268" s="1"/>
      <c r="AF268" s="1"/>
      <c r="AG268" s="1"/>
      <c r="AH268" s="1"/>
      <c r="AI268" s="1"/>
      <c r="AJ268" s="1"/>
      <c r="AK268" s="1"/>
      <c r="AL268" s="1"/>
      <c r="AM268" s="1"/>
      <c r="AN268" s="1"/>
      <c r="AO268" s="1"/>
      <c r="AP268" s="1"/>
      <c r="AQ268" s="1"/>
      <c r="AR268" s="1"/>
      <c r="AS268" s="1"/>
      <c r="AT268" s="1"/>
      <c r="AU268" s="1"/>
      <c r="AV268" s="1"/>
      <c r="AW268" s="1"/>
      <c r="AX268" s="1"/>
      <c r="AY268" s="1"/>
      <c r="AZ268" s="1"/>
      <c r="BA268" s="1"/>
      <c r="BB268" s="1"/>
      <c r="BC268" s="1"/>
      <c r="BD268" s="1"/>
      <c r="BE268" s="1"/>
      <c r="BF268" s="1"/>
      <c r="BG268" s="1"/>
      <c r="BH268" s="1"/>
      <c r="BI268" s="1"/>
      <c r="BJ268" s="1"/>
      <c r="BK268" s="1"/>
      <c r="BL268" s="1"/>
      <c r="BM268" s="1"/>
      <c r="BN268" s="1"/>
      <c r="BO268" s="1"/>
      <c r="BP268" s="1"/>
      <c r="BQ268" s="1"/>
      <c r="BR268" s="1"/>
      <c r="BS268" s="1"/>
      <c r="BT268" s="1"/>
      <c r="BU268" s="1"/>
      <c r="BV268" s="1"/>
      <c r="BW268" s="1"/>
      <c r="BX268" s="1"/>
      <c r="BY268" s="1"/>
      <c r="BZ268" s="1"/>
      <c r="CA268" s="1"/>
      <c r="CB268" s="1"/>
      <c r="CC268" s="1"/>
      <c r="CD268" s="1"/>
      <c r="CE268" s="1"/>
      <c r="CF268" s="1"/>
      <c r="CG268" s="1"/>
      <c r="CH268" s="1"/>
      <c r="CI268" s="1"/>
      <c r="CJ268" s="1"/>
      <c r="CK268" s="1"/>
      <c r="CL268" s="1"/>
      <c r="CM268" s="1"/>
      <c r="CN268" s="1"/>
      <c r="CO268" s="1"/>
      <c r="CP268" s="1"/>
      <c r="CQ268" s="1"/>
      <c r="CR268" s="1"/>
      <c r="CS268" s="1"/>
      <c r="CT268" s="1"/>
      <c r="CU268" s="1"/>
      <c r="CV268" s="1"/>
      <c r="CW268" s="1"/>
      <c r="CX268" s="1"/>
      <c r="CY268" s="1"/>
      <c r="CZ268" s="1"/>
      <c r="DA268" s="1"/>
      <c r="DB268" s="1"/>
      <c r="DC268" s="1"/>
      <c r="DD268" s="1"/>
      <c r="DE268" s="1"/>
      <c r="DF268" s="1"/>
      <c r="DG268" s="1"/>
      <c r="DH268" s="1"/>
      <c r="DI268" s="1"/>
      <c r="DJ268" s="1"/>
      <c r="DK268" s="1"/>
      <c r="DL268" s="1"/>
      <c r="DM268" s="1"/>
      <c r="DN268" s="1"/>
      <c r="DO268" s="1"/>
      <c r="DP268" s="1"/>
      <c r="DQ268" s="1"/>
      <c r="DR268" s="1"/>
      <c r="DS268" s="1"/>
      <c r="DT268" s="1"/>
      <c r="DU268" s="1"/>
      <c r="DV268" s="1"/>
      <c r="DW268" s="1"/>
      <c r="DX268" s="1"/>
      <c r="DY268" s="1"/>
      <c r="DZ268" s="1"/>
      <c r="EA268" s="1"/>
      <c r="EB268" s="1"/>
      <c r="EC268" s="1"/>
      <c r="ED268" s="1"/>
      <c r="EE268" s="1"/>
      <c r="EF268" s="1"/>
      <c r="EG268" s="1"/>
      <c r="EH268" s="1"/>
      <c r="EI268" s="1"/>
      <c r="EJ268" s="1"/>
      <c r="EK268" s="1"/>
      <c r="EL268" s="1"/>
      <c r="EM268" s="1"/>
      <c r="EN268" s="1"/>
      <c r="EO268" s="1"/>
      <c r="EP268" s="1"/>
      <c r="EQ268" s="1"/>
      <c r="ER268" s="1"/>
      <c r="ES268" s="1"/>
      <c r="ET268" s="1"/>
      <c r="WZB268" s="1"/>
      <c r="WZC268" s="1"/>
      <c r="WZD268" s="1"/>
      <c r="WZE268" s="1"/>
      <c r="WZF268" s="1"/>
      <c r="WZG268" s="1"/>
      <c r="WZH268" s="1"/>
      <c r="WZI268" s="1"/>
      <c r="WZJ268" s="1"/>
      <c r="WZK268" s="1"/>
      <c r="WZL268" s="1"/>
      <c r="WZM268" s="1"/>
      <c r="WZN268" s="1"/>
      <c r="WZO268" s="1"/>
      <c r="WZP268" s="1"/>
      <c r="WZQ268" s="1"/>
      <c r="WZR268" s="1"/>
      <c r="WZS268" s="1"/>
      <c r="WZT268" s="1"/>
      <c r="WZU268" s="1"/>
      <c r="WZV268" s="1"/>
      <c r="WZW268" s="1"/>
      <c r="WZX268" s="1"/>
      <c r="WZY268" s="1"/>
      <c r="WZZ268" s="1"/>
      <c r="XAA268" s="1"/>
      <c r="XAB268" s="1"/>
      <c r="XAC268" s="1"/>
      <c r="XAD268" s="1"/>
      <c r="XAE268" s="1"/>
      <c r="XAF268" s="1"/>
      <c r="XAG268" s="1"/>
      <c r="XAH268" s="1"/>
      <c r="XAI268" s="1"/>
      <c r="XAJ268" s="1"/>
      <c r="XAK268" s="1"/>
      <c r="XAL268" s="1"/>
      <c r="XAM268" s="1"/>
      <c r="XAN268" s="1"/>
      <c r="XAO268" s="1"/>
      <c r="XAP268" s="1"/>
      <c r="XAQ268" s="1"/>
      <c r="XAR268" s="1"/>
      <c r="XAS268" s="1"/>
      <c r="XAT268" s="1"/>
      <c r="XAU268" s="1"/>
      <c r="XAV268" s="1"/>
      <c r="XAW268" s="1"/>
      <c r="XAX268" s="1"/>
      <c r="XAY268" s="1"/>
      <c r="XAZ268" s="1"/>
      <c r="XBA268" s="1"/>
      <c r="XBB268" s="1"/>
      <c r="XBC268" s="1"/>
      <c r="XBD268" s="1"/>
      <c r="XBE268" s="1"/>
      <c r="XBF268" s="1"/>
      <c r="XBG268" s="1"/>
      <c r="XBH268" s="1"/>
      <c r="XBI268" s="1"/>
      <c r="XBJ268" s="1"/>
      <c r="XBK268" s="1"/>
      <c r="XBL268" s="1"/>
      <c r="XBM268" s="1"/>
      <c r="XBN268" s="1"/>
      <c r="XBO268" s="1"/>
      <c r="XBP268" s="1"/>
      <c r="XBQ268" s="1"/>
      <c r="XBR268" s="1"/>
      <c r="XBS268" s="1"/>
      <c r="XBT268" s="1"/>
      <c r="XBU268" s="1"/>
      <c r="XBV268" s="1"/>
      <c r="XBW268" s="1"/>
      <c r="XBX268" s="1"/>
      <c r="XBY268" s="1"/>
      <c r="XBZ268" s="1"/>
      <c r="XCA268" s="1"/>
      <c r="XCB268" s="1"/>
      <c r="XCC268" s="1"/>
      <c r="XCD268" s="1"/>
      <c r="XCE268" s="1"/>
      <c r="XCF268" s="1"/>
      <c r="XCG268" s="1"/>
      <c r="XCH268" s="1"/>
      <c r="XCI268" s="1"/>
      <c r="XCJ268" s="1"/>
      <c r="XCK268" s="1"/>
      <c r="XCL268" s="1"/>
      <c r="XCM268" s="1"/>
      <c r="XCN268" s="1"/>
      <c r="XCO268" s="1"/>
      <c r="XCP268" s="1"/>
      <c r="XCQ268" s="1"/>
      <c r="XCR268" s="1"/>
      <c r="XCS268" s="1"/>
      <c r="XCT268" s="1"/>
      <c r="XCU268" s="1"/>
      <c r="XCV268" s="1"/>
      <c r="XCW268" s="1"/>
      <c r="XCX268" s="1"/>
      <c r="XCY268" s="1"/>
      <c r="XCZ268" s="1"/>
      <c r="XDA268" s="1"/>
      <c r="XDB268" s="1"/>
      <c r="XDC268" s="1"/>
      <c r="XDD268" s="1"/>
      <c r="XDE268" s="1"/>
      <c r="XDF268" s="1"/>
      <c r="XDG268" s="1"/>
      <c r="XDH268" s="1"/>
      <c r="XDI268" s="1"/>
      <c r="XDJ268" s="1"/>
      <c r="XDK268" s="1"/>
      <c r="XDL268" s="1"/>
      <c r="XDM268" s="1"/>
      <c r="XDN268" s="1"/>
      <c r="XDO268" s="1"/>
      <c r="XDP268" s="1"/>
      <c r="XDQ268" s="1"/>
      <c r="XDR268" s="1"/>
      <c r="XDS268" s="1"/>
      <c r="XDT268" s="1"/>
      <c r="XDU268" s="1"/>
      <c r="XDV268" s="1"/>
      <c r="XDW268" s="1"/>
      <c r="XDX268" s="1"/>
      <c r="XDY268" s="1"/>
      <c r="XDZ268" s="1"/>
      <c r="XEA268" s="1"/>
      <c r="XEB268" s="1"/>
      <c r="XEC268" s="1"/>
      <c r="XED268" s="1"/>
      <c r="XEE268" s="1"/>
      <c r="XEF268" s="1"/>
      <c r="XEG268" s="1"/>
      <c r="XEH268" s="1"/>
      <c r="XEI268" s="1"/>
      <c r="XEJ268" s="1"/>
      <c r="XEK268" s="1"/>
      <c r="XEL268" s="1"/>
      <c r="XEM268" s="1"/>
      <c r="XEN268" s="1"/>
      <c r="XEO268" s="1"/>
      <c r="XEP268" s="1"/>
      <c r="XEQ268" s="1"/>
      <c r="XER268" s="1"/>
      <c r="XES268" s="1"/>
      <c r="XET268" s="1"/>
      <c r="XEU268" s="1"/>
      <c r="XEV268" s="1"/>
      <c r="XEW268" s="1"/>
      <c r="XEX268" s="1"/>
      <c r="XEY268" s="1"/>
      <c r="XEZ268" s="1"/>
      <c r="XFA268" s="1"/>
      <c r="XFB268" s="1"/>
      <c r="XFC268" s="1"/>
    </row>
    <row r="269" spans="1:150 16226:16383" s="3" customFormat="1" ht="20.25" customHeight="1" x14ac:dyDescent="0.35">
      <c r="A269" s="84">
        <f t="shared" si="100"/>
        <v>7</v>
      </c>
      <c r="B269" s="85"/>
      <c r="C269" s="49" t="s">
        <v>329</v>
      </c>
      <c r="D269" s="49" t="s">
        <v>350</v>
      </c>
      <c r="E269" s="70">
        <f>(98.26)*(10.764)</f>
        <v>1057.67064</v>
      </c>
      <c r="F269" s="70">
        <f>(1.52*2.4+3.05*1.22)*(10.764)</f>
        <v>79.319915999999992</v>
      </c>
      <c r="G269" s="6">
        <v>0</v>
      </c>
      <c r="H269" s="6">
        <f t="shared" si="98"/>
        <v>1136.990556</v>
      </c>
      <c r="I269" s="1" t="s">
        <v>375</v>
      </c>
      <c r="J269" s="1"/>
      <c r="K269" s="1"/>
      <c r="L269" s="1"/>
      <c r="M269" s="1"/>
      <c r="N269" s="1"/>
      <c r="O269" s="1"/>
      <c r="P269" s="1"/>
      <c r="Q269" s="1"/>
      <c r="R269" s="1"/>
      <c r="S269" s="1"/>
      <c r="T269" s="22" t="str">
        <f t="shared" ca="1" si="99"/>
        <v>12107,..,3707</v>
      </c>
      <c r="U269" s="22">
        <f t="shared" ref="U269:V269" ca="1" si="105">U268+1</f>
        <v>12107</v>
      </c>
      <c r="V269" s="22">
        <f t="shared" ca="1" si="105"/>
        <v>3707</v>
      </c>
      <c r="W269" s="1"/>
      <c r="X269" s="1"/>
      <c r="Y269" s="1"/>
      <c r="Z269" s="1"/>
      <c r="AA269" s="1"/>
      <c r="AB269" s="1"/>
      <c r="AC269" s="1"/>
      <c r="AD269" s="1"/>
      <c r="AE269" s="1"/>
      <c r="AF269" s="1"/>
      <c r="AG269" s="1"/>
      <c r="AH269" s="1"/>
      <c r="AI269" s="1"/>
      <c r="AJ269" s="1"/>
      <c r="AK269" s="1"/>
      <c r="AL269" s="1"/>
      <c r="AM269" s="1"/>
      <c r="AN269" s="1"/>
      <c r="AO269" s="1"/>
      <c r="AP269" s="1"/>
      <c r="AQ269" s="1"/>
      <c r="AR269" s="1"/>
      <c r="AS269" s="1"/>
      <c r="AT269" s="1"/>
      <c r="AU269" s="1"/>
      <c r="AV269" s="1"/>
      <c r="AW269" s="1"/>
      <c r="AX269" s="1"/>
      <c r="AY269" s="1"/>
      <c r="AZ269" s="1"/>
      <c r="BA269" s="1"/>
      <c r="BB269" s="1"/>
      <c r="BC269" s="1"/>
      <c r="BD269" s="1"/>
      <c r="BE269" s="1"/>
      <c r="BF269" s="1"/>
      <c r="BG269" s="1"/>
      <c r="BH269" s="1"/>
      <c r="BI269" s="1"/>
      <c r="BJ269" s="1"/>
      <c r="BK269" s="1"/>
      <c r="BL269" s="1"/>
      <c r="BM269" s="1"/>
      <c r="BN269" s="1"/>
      <c r="BO269" s="1"/>
      <c r="BP269" s="1"/>
      <c r="BQ269" s="1"/>
      <c r="BR269" s="1"/>
      <c r="BS269" s="1"/>
      <c r="BT269" s="1"/>
      <c r="BU269" s="1"/>
      <c r="BV269" s="1"/>
      <c r="BW269" s="1"/>
      <c r="BX269" s="1"/>
      <c r="BY269" s="1"/>
      <c r="BZ269" s="1"/>
      <c r="CA269" s="1"/>
      <c r="CB269" s="1"/>
      <c r="CC269" s="1"/>
      <c r="CD269" s="1"/>
      <c r="CE269" s="1"/>
      <c r="CF269" s="1"/>
      <c r="CG269" s="1"/>
      <c r="CH269" s="1"/>
      <c r="CI269" s="1"/>
      <c r="CJ269" s="1"/>
      <c r="CK269" s="1"/>
      <c r="CL269" s="1"/>
      <c r="CM269" s="1"/>
      <c r="CN269" s="1"/>
      <c r="CO269" s="1"/>
      <c r="CP269" s="1"/>
      <c r="CQ269" s="1"/>
      <c r="CR269" s="1"/>
      <c r="CS269" s="1"/>
      <c r="CT269" s="1"/>
      <c r="CU269" s="1"/>
      <c r="CV269" s="1"/>
      <c r="CW269" s="1"/>
      <c r="CX269" s="1"/>
      <c r="CY269" s="1"/>
      <c r="CZ269" s="1"/>
      <c r="DA269" s="1"/>
      <c r="DB269" s="1"/>
      <c r="DC269" s="1"/>
      <c r="DD269" s="1"/>
      <c r="DE269" s="1"/>
      <c r="DF269" s="1"/>
      <c r="DG269" s="1"/>
      <c r="DH269" s="1"/>
      <c r="DI269" s="1"/>
      <c r="DJ269" s="1"/>
      <c r="DK269" s="1"/>
      <c r="DL269" s="1"/>
      <c r="DM269" s="1"/>
      <c r="DN269" s="1"/>
      <c r="DO269" s="1"/>
      <c r="DP269" s="1"/>
      <c r="DQ269" s="1"/>
      <c r="DR269" s="1"/>
      <c r="DS269" s="1"/>
      <c r="DT269" s="1"/>
      <c r="DU269" s="1"/>
      <c r="DV269" s="1"/>
      <c r="DW269" s="1"/>
      <c r="DX269" s="1"/>
      <c r="DY269" s="1"/>
      <c r="DZ269" s="1"/>
      <c r="EA269" s="1"/>
      <c r="EB269" s="1"/>
      <c r="EC269" s="1"/>
      <c r="ED269" s="1"/>
      <c r="EE269" s="1"/>
      <c r="EF269" s="1"/>
      <c r="EG269" s="1"/>
      <c r="EH269" s="1"/>
      <c r="EI269" s="1"/>
      <c r="EJ269" s="1"/>
      <c r="EK269" s="1"/>
      <c r="EL269" s="1"/>
      <c r="EM269" s="1"/>
      <c r="EN269" s="1"/>
      <c r="EO269" s="1"/>
      <c r="EP269" s="1"/>
      <c r="EQ269" s="1"/>
      <c r="ER269" s="1"/>
      <c r="ES269" s="1"/>
      <c r="ET269" s="1"/>
      <c r="WZB269" s="1"/>
      <c r="WZC269" s="1"/>
      <c r="WZD269" s="1"/>
      <c r="WZE269" s="1"/>
      <c r="WZF269" s="1"/>
      <c r="WZG269" s="1"/>
      <c r="WZH269" s="1"/>
      <c r="WZI269" s="1"/>
      <c r="WZJ269" s="1"/>
      <c r="WZK269" s="1"/>
      <c r="WZL269" s="1"/>
      <c r="WZM269" s="1"/>
      <c r="WZN269" s="1"/>
      <c r="WZO269" s="1"/>
      <c r="WZP269" s="1"/>
      <c r="WZQ269" s="1"/>
      <c r="WZR269" s="1"/>
      <c r="WZS269" s="1"/>
      <c r="WZT269" s="1"/>
      <c r="WZU269" s="1"/>
      <c r="WZV269" s="1"/>
      <c r="WZW269" s="1"/>
      <c r="WZX269" s="1"/>
      <c r="WZY269" s="1"/>
      <c r="WZZ269" s="1"/>
      <c r="XAA269" s="1"/>
      <c r="XAB269" s="1"/>
      <c r="XAC269" s="1"/>
      <c r="XAD269" s="1"/>
      <c r="XAE269" s="1"/>
      <c r="XAF269" s="1"/>
      <c r="XAG269" s="1"/>
      <c r="XAH269" s="1"/>
      <c r="XAI269" s="1"/>
      <c r="XAJ269" s="1"/>
      <c r="XAK269" s="1"/>
      <c r="XAL269" s="1"/>
      <c r="XAM269" s="1"/>
      <c r="XAN269" s="1"/>
      <c r="XAO269" s="1"/>
      <c r="XAP269" s="1"/>
      <c r="XAQ269" s="1"/>
      <c r="XAR269" s="1"/>
      <c r="XAS269" s="1"/>
      <c r="XAT269" s="1"/>
      <c r="XAU269" s="1"/>
      <c r="XAV269" s="1"/>
      <c r="XAW269" s="1"/>
      <c r="XAX269" s="1"/>
      <c r="XAY269" s="1"/>
      <c r="XAZ269" s="1"/>
      <c r="XBA269" s="1"/>
      <c r="XBB269" s="1"/>
      <c r="XBC269" s="1"/>
      <c r="XBD269" s="1"/>
      <c r="XBE269" s="1"/>
      <c r="XBF269" s="1"/>
      <c r="XBG269" s="1"/>
      <c r="XBH269" s="1"/>
      <c r="XBI269" s="1"/>
      <c r="XBJ269" s="1"/>
      <c r="XBK269" s="1"/>
      <c r="XBL269" s="1"/>
      <c r="XBM269" s="1"/>
      <c r="XBN269" s="1"/>
      <c r="XBO269" s="1"/>
      <c r="XBP269" s="1"/>
      <c r="XBQ269" s="1"/>
      <c r="XBR269" s="1"/>
      <c r="XBS269" s="1"/>
      <c r="XBT269" s="1"/>
      <c r="XBU269" s="1"/>
      <c r="XBV269" s="1"/>
      <c r="XBW269" s="1"/>
      <c r="XBX269" s="1"/>
      <c r="XBY269" s="1"/>
      <c r="XBZ269" s="1"/>
      <c r="XCA269" s="1"/>
      <c r="XCB269" s="1"/>
      <c r="XCC269" s="1"/>
      <c r="XCD269" s="1"/>
      <c r="XCE269" s="1"/>
      <c r="XCF269" s="1"/>
      <c r="XCG269" s="1"/>
      <c r="XCH269" s="1"/>
      <c r="XCI269" s="1"/>
      <c r="XCJ269" s="1"/>
      <c r="XCK269" s="1"/>
      <c r="XCL269" s="1"/>
      <c r="XCM269" s="1"/>
      <c r="XCN269" s="1"/>
      <c r="XCO269" s="1"/>
      <c r="XCP269" s="1"/>
      <c r="XCQ269" s="1"/>
      <c r="XCR269" s="1"/>
      <c r="XCS269" s="1"/>
      <c r="XCT269" s="1"/>
      <c r="XCU269" s="1"/>
      <c r="XCV269" s="1"/>
      <c r="XCW269" s="1"/>
      <c r="XCX269" s="1"/>
      <c r="XCY269" s="1"/>
      <c r="XCZ269" s="1"/>
      <c r="XDA269" s="1"/>
      <c r="XDB269" s="1"/>
      <c r="XDC269" s="1"/>
      <c r="XDD269" s="1"/>
      <c r="XDE269" s="1"/>
      <c r="XDF269" s="1"/>
      <c r="XDG269" s="1"/>
      <c r="XDH269" s="1"/>
      <c r="XDI269" s="1"/>
      <c r="XDJ269" s="1"/>
      <c r="XDK269" s="1"/>
      <c r="XDL269" s="1"/>
      <c r="XDM269" s="1"/>
      <c r="XDN269" s="1"/>
      <c r="XDO269" s="1"/>
      <c r="XDP269" s="1"/>
      <c r="XDQ269" s="1"/>
      <c r="XDR269" s="1"/>
      <c r="XDS269" s="1"/>
      <c r="XDT269" s="1"/>
      <c r="XDU269" s="1"/>
      <c r="XDV269" s="1"/>
      <c r="XDW269" s="1"/>
      <c r="XDX269" s="1"/>
      <c r="XDY269" s="1"/>
      <c r="XDZ269" s="1"/>
      <c r="XEA269" s="1"/>
      <c r="XEB269" s="1"/>
      <c r="XEC269" s="1"/>
      <c r="XED269" s="1"/>
      <c r="XEE269" s="1"/>
      <c r="XEF269" s="1"/>
      <c r="XEG269" s="1"/>
      <c r="XEH269" s="1"/>
      <c r="XEI269" s="1"/>
      <c r="XEJ269" s="1"/>
      <c r="XEK269" s="1"/>
      <c r="XEL269" s="1"/>
      <c r="XEM269" s="1"/>
      <c r="XEN269" s="1"/>
      <c r="XEO269" s="1"/>
      <c r="XEP269" s="1"/>
      <c r="XEQ269" s="1"/>
      <c r="XER269" s="1"/>
      <c r="XES269" s="1"/>
      <c r="XET269" s="1"/>
      <c r="XEU269" s="1"/>
      <c r="XEV269" s="1"/>
      <c r="XEW269" s="1"/>
      <c r="XEX269" s="1"/>
      <c r="XEY269" s="1"/>
      <c r="XEZ269" s="1"/>
      <c r="XFA269" s="1"/>
      <c r="XFB269" s="1"/>
      <c r="XFC269" s="1"/>
    </row>
    <row r="270" spans="1:150 16226:16383" s="3" customFormat="1" ht="20.25" customHeight="1" x14ac:dyDescent="0.35">
      <c r="A270" s="84">
        <f t="shared" si="100"/>
        <v>8</v>
      </c>
      <c r="B270" s="85"/>
      <c r="C270" s="49" t="s">
        <v>329</v>
      </c>
      <c r="D270" s="49" t="s">
        <v>335</v>
      </c>
      <c r="E270" s="70">
        <f>(73.18)*(10.764)</f>
        <v>787.70952</v>
      </c>
      <c r="F270" s="70">
        <f>(1.22*(2.45+2.92))*(10.764)</f>
        <v>70.519269600000001</v>
      </c>
      <c r="G270" s="6">
        <v>0</v>
      </c>
      <c r="H270" s="6">
        <f t="shared" si="98"/>
        <v>858.22878960000003</v>
      </c>
      <c r="I270" s="1" t="s">
        <v>375</v>
      </c>
      <c r="J270" s="1"/>
      <c r="K270" s="1"/>
      <c r="L270" s="1"/>
      <c r="M270" s="1"/>
      <c r="N270" s="1"/>
      <c r="O270" s="1"/>
      <c r="P270" s="1"/>
      <c r="Q270" s="1"/>
      <c r="R270" s="1"/>
      <c r="S270" s="1"/>
      <c r="T270" s="22" t="str">
        <f t="shared" ca="1" si="99"/>
        <v>12108,..,3708</v>
      </c>
      <c r="U270" s="22">
        <f t="shared" ref="U270:V270" ca="1" si="106">U269+1</f>
        <v>12108</v>
      </c>
      <c r="V270" s="22">
        <f t="shared" ca="1" si="106"/>
        <v>3708</v>
      </c>
      <c r="W270" s="1"/>
      <c r="X270" s="1"/>
      <c r="Y270" s="1"/>
      <c r="Z270" s="1"/>
      <c r="AA270" s="1"/>
      <c r="AB270" s="1"/>
      <c r="AC270" s="1"/>
      <c r="AD270" s="1"/>
      <c r="AE270" s="1"/>
      <c r="AF270" s="1"/>
      <c r="AG270" s="1"/>
      <c r="AH270" s="1"/>
      <c r="AI270" s="1"/>
      <c r="AJ270" s="1"/>
      <c r="AK270" s="1"/>
      <c r="AL270" s="1"/>
      <c r="AM270" s="1"/>
      <c r="AN270" s="1"/>
      <c r="AO270" s="1"/>
      <c r="AP270" s="1"/>
      <c r="AQ270" s="1"/>
      <c r="AR270" s="1"/>
      <c r="AS270" s="1"/>
      <c r="AT270" s="1"/>
      <c r="AU270" s="1"/>
      <c r="AV270" s="1"/>
      <c r="AW270" s="1"/>
      <c r="AX270" s="1"/>
      <c r="AY270" s="1"/>
      <c r="AZ270" s="1"/>
      <c r="BA270" s="1"/>
      <c r="BB270" s="1"/>
      <c r="BC270" s="1"/>
      <c r="BD270" s="1"/>
      <c r="BE270" s="1"/>
      <c r="BF270" s="1"/>
      <c r="BG270" s="1"/>
      <c r="BH270" s="1"/>
      <c r="BI270" s="1"/>
      <c r="BJ270" s="1"/>
      <c r="BK270" s="1"/>
      <c r="BL270" s="1"/>
      <c r="BM270" s="1"/>
      <c r="BN270" s="1"/>
      <c r="BO270" s="1"/>
      <c r="BP270" s="1"/>
      <c r="BQ270" s="1"/>
      <c r="BR270" s="1"/>
      <c r="BS270" s="1"/>
      <c r="BT270" s="1"/>
      <c r="BU270" s="1"/>
      <c r="BV270" s="1"/>
      <c r="BW270" s="1"/>
      <c r="BX270" s="1"/>
      <c r="BY270" s="1"/>
      <c r="BZ270" s="1"/>
      <c r="CA270" s="1"/>
      <c r="CB270" s="1"/>
      <c r="CC270" s="1"/>
      <c r="CD270" s="1"/>
      <c r="CE270" s="1"/>
      <c r="CF270" s="1"/>
      <c r="CG270" s="1"/>
      <c r="CH270" s="1"/>
      <c r="CI270" s="1"/>
      <c r="CJ270" s="1"/>
      <c r="CK270" s="1"/>
      <c r="CL270" s="1"/>
      <c r="CM270" s="1"/>
      <c r="CN270" s="1"/>
      <c r="CO270" s="1"/>
      <c r="CP270" s="1"/>
      <c r="CQ270" s="1"/>
      <c r="CR270" s="1"/>
      <c r="CS270" s="1"/>
      <c r="CT270" s="1"/>
      <c r="CU270" s="1"/>
      <c r="CV270" s="1"/>
      <c r="CW270" s="1"/>
      <c r="CX270" s="1"/>
      <c r="CY270" s="1"/>
      <c r="CZ270" s="1"/>
      <c r="DA270" s="1"/>
      <c r="DB270" s="1"/>
      <c r="DC270" s="1"/>
      <c r="DD270" s="1"/>
      <c r="DE270" s="1"/>
      <c r="DF270" s="1"/>
      <c r="DG270" s="1"/>
      <c r="DH270" s="1"/>
      <c r="DI270" s="1"/>
      <c r="DJ270" s="1"/>
      <c r="DK270" s="1"/>
      <c r="DL270" s="1"/>
      <c r="DM270" s="1"/>
      <c r="DN270" s="1"/>
      <c r="DO270" s="1"/>
      <c r="DP270" s="1"/>
      <c r="DQ270" s="1"/>
      <c r="DR270" s="1"/>
      <c r="DS270" s="1"/>
      <c r="DT270" s="1"/>
      <c r="DU270" s="1"/>
      <c r="DV270" s="1"/>
      <c r="DW270" s="1"/>
      <c r="DX270" s="1"/>
      <c r="DY270" s="1"/>
      <c r="DZ270" s="1"/>
      <c r="EA270" s="1"/>
      <c r="EB270" s="1"/>
      <c r="EC270" s="1"/>
      <c r="ED270" s="1"/>
      <c r="EE270" s="1"/>
      <c r="EF270" s="1"/>
      <c r="EG270" s="1"/>
      <c r="EH270" s="1"/>
      <c r="EI270" s="1"/>
      <c r="EJ270" s="1"/>
      <c r="EK270" s="1"/>
      <c r="EL270" s="1"/>
      <c r="EM270" s="1"/>
      <c r="EN270" s="1"/>
      <c r="EO270" s="1"/>
      <c r="EP270" s="1"/>
      <c r="EQ270" s="1"/>
      <c r="ER270" s="1"/>
      <c r="ES270" s="1"/>
      <c r="ET270" s="1"/>
      <c r="WZB270" s="1"/>
      <c r="WZC270" s="1"/>
      <c r="WZD270" s="1"/>
      <c r="WZE270" s="1"/>
      <c r="WZF270" s="1"/>
      <c r="WZG270" s="1"/>
      <c r="WZH270" s="1"/>
      <c r="WZI270" s="1"/>
      <c r="WZJ270" s="1"/>
      <c r="WZK270" s="1"/>
      <c r="WZL270" s="1"/>
      <c r="WZM270" s="1"/>
      <c r="WZN270" s="1"/>
      <c r="WZO270" s="1"/>
      <c r="WZP270" s="1"/>
      <c r="WZQ270" s="1"/>
      <c r="WZR270" s="1"/>
      <c r="WZS270" s="1"/>
      <c r="WZT270" s="1"/>
      <c r="WZU270" s="1"/>
      <c r="WZV270" s="1"/>
      <c r="WZW270" s="1"/>
      <c r="WZX270" s="1"/>
      <c r="WZY270" s="1"/>
      <c r="WZZ270" s="1"/>
      <c r="XAA270" s="1"/>
      <c r="XAB270" s="1"/>
      <c r="XAC270" s="1"/>
      <c r="XAD270" s="1"/>
      <c r="XAE270" s="1"/>
      <c r="XAF270" s="1"/>
      <c r="XAG270" s="1"/>
      <c r="XAH270" s="1"/>
      <c r="XAI270" s="1"/>
      <c r="XAJ270" s="1"/>
      <c r="XAK270" s="1"/>
      <c r="XAL270" s="1"/>
      <c r="XAM270" s="1"/>
      <c r="XAN270" s="1"/>
      <c r="XAO270" s="1"/>
      <c r="XAP270" s="1"/>
      <c r="XAQ270" s="1"/>
      <c r="XAR270" s="1"/>
      <c r="XAS270" s="1"/>
      <c r="XAT270" s="1"/>
      <c r="XAU270" s="1"/>
      <c r="XAV270" s="1"/>
      <c r="XAW270" s="1"/>
      <c r="XAX270" s="1"/>
      <c r="XAY270" s="1"/>
      <c r="XAZ270" s="1"/>
      <c r="XBA270" s="1"/>
      <c r="XBB270" s="1"/>
      <c r="XBC270" s="1"/>
      <c r="XBD270" s="1"/>
      <c r="XBE270" s="1"/>
      <c r="XBF270" s="1"/>
      <c r="XBG270" s="1"/>
      <c r="XBH270" s="1"/>
      <c r="XBI270" s="1"/>
      <c r="XBJ270" s="1"/>
      <c r="XBK270" s="1"/>
      <c r="XBL270" s="1"/>
      <c r="XBM270" s="1"/>
      <c r="XBN270" s="1"/>
      <c r="XBO270" s="1"/>
      <c r="XBP270" s="1"/>
      <c r="XBQ270" s="1"/>
      <c r="XBR270" s="1"/>
      <c r="XBS270" s="1"/>
      <c r="XBT270" s="1"/>
      <c r="XBU270" s="1"/>
      <c r="XBV270" s="1"/>
      <c r="XBW270" s="1"/>
      <c r="XBX270" s="1"/>
      <c r="XBY270" s="1"/>
      <c r="XBZ270" s="1"/>
      <c r="XCA270" s="1"/>
      <c r="XCB270" s="1"/>
      <c r="XCC270" s="1"/>
      <c r="XCD270" s="1"/>
      <c r="XCE270" s="1"/>
      <c r="XCF270" s="1"/>
      <c r="XCG270" s="1"/>
      <c r="XCH270" s="1"/>
      <c r="XCI270" s="1"/>
      <c r="XCJ270" s="1"/>
      <c r="XCK270" s="1"/>
      <c r="XCL270" s="1"/>
      <c r="XCM270" s="1"/>
      <c r="XCN270" s="1"/>
      <c r="XCO270" s="1"/>
      <c r="XCP270" s="1"/>
      <c r="XCQ270" s="1"/>
      <c r="XCR270" s="1"/>
      <c r="XCS270" s="1"/>
      <c r="XCT270" s="1"/>
      <c r="XCU270" s="1"/>
      <c r="XCV270" s="1"/>
      <c r="XCW270" s="1"/>
      <c r="XCX270" s="1"/>
      <c r="XCY270" s="1"/>
      <c r="XCZ270" s="1"/>
      <c r="XDA270" s="1"/>
      <c r="XDB270" s="1"/>
      <c r="XDC270" s="1"/>
      <c r="XDD270" s="1"/>
      <c r="XDE270" s="1"/>
      <c r="XDF270" s="1"/>
      <c r="XDG270" s="1"/>
      <c r="XDH270" s="1"/>
      <c r="XDI270" s="1"/>
      <c r="XDJ270" s="1"/>
      <c r="XDK270" s="1"/>
      <c r="XDL270" s="1"/>
      <c r="XDM270" s="1"/>
      <c r="XDN270" s="1"/>
      <c r="XDO270" s="1"/>
      <c r="XDP270" s="1"/>
      <c r="XDQ270" s="1"/>
      <c r="XDR270" s="1"/>
      <c r="XDS270" s="1"/>
      <c r="XDT270" s="1"/>
      <c r="XDU270" s="1"/>
      <c r="XDV270" s="1"/>
      <c r="XDW270" s="1"/>
      <c r="XDX270" s="1"/>
      <c r="XDY270" s="1"/>
      <c r="XDZ270" s="1"/>
      <c r="XEA270" s="1"/>
      <c r="XEB270" s="1"/>
      <c r="XEC270" s="1"/>
      <c r="XED270" s="1"/>
      <c r="XEE270" s="1"/>
      <c r="XEF270" s="1"/>
      <c r="XEG270" s="1"/>
      <c r="XEH270" s="1"/>
      <c r="XEI270" s="1"/>
      <c r="XEJ270" s="1"/>
      <c r="XEK270" s="1"/>
      <c r="XEL270" s="1"/>
      <c r="XEM270" s="1"/>
      <c r="XEN270" s="1"/>
      <c r="XEO270" s="1"/>
      <c r="XEP270" s="1"/>
      <c r="XEQ270" s="1"/>
      <c r="XER270" s="1"/>
      <c r="XES270" s="1"/>
      <c r="XET270" s="1"/>
      <c r="XEU270" s="1"/>
      <c r="XEV270" s="1"/>
      <c r="XEW270" s="1"/>
      <c r="XEX270" s="1"/>
      <c r="XEY270" s="1"/>
      <c r="XEZ270" s="1"/>
      <c r="XFA270" s="1"/>
      <c r="XFB270" s="1"/>
      <c r="XFC270" s="1"/>
    </row>
    <row r="271" spans="1:150 16226:16383" s="3" customFormat="1" ht="20.5" x14ac:dyDescent="0.35">
      <c r="A271" s="90" t="s">
        <v>318</v>
      </c>
      <c r="B271" s="91"/>
      <c r="C271" s="91"/>
      <c r="D271" s="91"/>
      <c r="E271" s="91"/>
      <c r="F271" s="91"/>
      <c r="G271" s="91"/>
      <c r="H271" s="92"/>
      <c r="I271" s="1">
        <f>10.764</f>
        <v>10.763999999999999</v>
      </c>
      <c r="J271" s="1"/>
      <c r="K271" s="1"/>
      <c r="L271" s="1"/>
      <c r="M271" s="1"/>
      <c r="N271" s="1"/>
      <c r="O271" s="1"/>
      <c r="P271" s="1"/>
      <c r="Q271" s="1"/>
      <c r="R271" s="1"/>
      <c r="S271" s="1"/>
      <c r="T271" s="1"/>
      <c r="U271" s="1"/>
      <c r="V271" s="1"/>
      <c r="W271" s="1"/>
      <c r="X271" s="1"/>
      <c r="Y271" s="1"/>
      <c r="Z271" s="1"/>
      <c r="AA271" s="1"/>
      <c r="AB271" s="1"/>
      <c r="AC271" s="1"/>
      <c r="AD271" s="1"/>
      <c r="AE271" s="1"/>
      <c r="AF271" s="1"/>
      <c r="AG271" s="1"/>
      <c r="AH271" s="1"/>
      <c r="AI271" s="1"/>
      <c r="AJ271" s="1"/>
      <c r="AK271" s="1"/>
      <c r="AL271" s="1"/>
      <c r="AM271" s="1"/>
      <c r="AN271" s="1"/>
      <c r="AO271" s="1"/>
      <c r="AP271" s="1"/>
      <c r="AQ271" s="1"/>
      <c r="AR271" s="1"/>
      <c r="AS271" s="1"/>
      <c r="AT271" s="1"/>
      <c r="AU271" s="1"/>
      <c r="AV271" s="1"/>
      <c r="AW271" s="1"/>
      <c r="AX271" s="1"/>
      <c r="AY271" s="1"/>
      <c r="AZ271" s="1"/>
      <c r="BA271" s="1"/>
      <c r="BB271" s="1"/>
      <c r="BC271" s="1"/>
      <c r="BD271" s="1"/>
      <c r="BE271" s="1"/>
      <c r="BF271" s="1"/>
      <c r="BG271" s="1"/>
      <c r="BH271" s="1"/>
      <c r="BI271" s="1"/>
      <c r="BJ271" s="1"/>
      <c r="BK271" s="1"/>
      <c r="BL271" s="1"/>
      <c r="BM271" s="1"/>
      <c r="BN271" s="1"/>
      <c r="BO271" s="1"/>
      <c r="BP271" s="1"/>
      <c r="BQ271" s="1"/>
      <c r="BR271" s="1"/>
      <c r="BS271" s="1"/>
      <c r="BT271" s="1"/>
      <c r="BU271" s="1"/>
      <c r="BV271" s="1"/>
      <c r="BW271" s="1"/>
      <c r="BX271" s="1"/>
      <c r="BY271" s="1"/>
      <c r="BZ271" s="1"/>
      <c r="CA271" s="1"/>
      <c r="CB271" s="1"/>
      <c r="CC271" s="1"/>
      <c r="CD271" s="1"/>
      <c r="CE271" s="1"/>
      <c r="CF271" s="1"/>
      <c r="CG271" s="1"/>
      <c r="CH271" s="1"/>
      <c r="CI271" s="1"/>
      <c r="CJ271" s="1"/>
      <c r="CK271" s="1"/>
      <c r="CL271" s="1"/>
      <c r="CM271" s="1"/>
      <c r="CN271" s="1"/>
      <c r="CO271" s="1"/>
      <c r="CP271" s="1"/>
      <c r="CQ271" s="1"/>
      <c r="CR271" s="1"/>
      <c r="CS271" s="1"/>
      <c r="CT271" s="1"/>
      <c r="CU271" s="1"/>
      <c r="CV271" s="1"/>
      <c r="CW271" s="1"/>
      <c r="CX271" s="1"/>
      <c r="CY271" s="1"/>
      <c r="CZ271" s="1"/>
      <c r="DA271" s="1"/>
      <c r="DB271" s="1"/>
      <c r="DC271" s="1"/>
      <c r="DD271" s="1"/>
      <c r="DE271" s="1"/>
      <c r="DF271" s="1"/>
      <c r="DG271" s="1"/>
      <c r="DH271" s="1"/>
      <c r="DI271" s="1"/>
      <c r="DJ271" s="1"/>
      <c r="DK271" s="1"/>
      <c r="DL271" s="1"/>
      <c r="DM271" s="1"/>
      <c r="DN271" s="1"/>
      <c r="DO271" s="1"/>
      <c r="DP271" s="1"/>
      <c r="DQ271" s="1"/>
      <c r="DR271" s="1"/>
      <c r="DS271" s="1"/>
      <c r="DT271" s="1"/>
      <c r="DU271" s="1"/>
      <c r="DV271" s="1"/>
      <c r="DW271" s="1"/>
      <c r="DX271" s="1"/>
      <c r="DY271" s="1"/>
      <c r="DZ271" s="1"/>
      <c r="EA271" s="1"/>
      <c r="EB271" s="1"/>
      <c r="EC271" s="1"/>
      <c r="ED271" s="1"/>
      <c r="EE271" s="1"/>
      <c r="EF271" s="1"/>
      <c r="EG271" s="1"/>
      <c r="EH271" s="1"/>
      <c r="EI271" s="1"/>
      <c r="EJ271" s="1"/>
      <c r="EK271" s="1"/>
      <c r="EL271" s="1"/>
      <c r="EM271" s="1"/>
      <c r="EN271" s="1"/>
      <c r="EO271" s="1"/>
      <c r="EP271" s="1"/>
      <c r="EQ271" s="1"/>
      <c r="ER271" s="1"/>
      <c r="ES271" s="1"/>
      <c r="ET271" s="1"/>
      <c r="WZB271" s="1"/>
      <c r="WZC271" s="1"/>
      <c r="WZD271" s="1"/>
      <c r="WZE271" s="1"/>
      <c r="WZF271" s="1"/>
      <c r="WZG271" s="1"/>
      <c r="WZH271" s="1"/>
      <c r="WZI271" s="1"/>
      <c r="WZJ271" s="1"/>
      <c r="WZK271" s="1"/>
      <c r="WZL271" s="1"/>
      <c r="WZM271" s="1"/>
      <c r="WZN271" s="1"/>
      <c r="WZO271" s="1"/>
      <c r="WZP271" s="1"/>
      <c r="WZQ271" s="1"/>
      <c r="WZR271" s="1"/>
      <c r="WZS271" s="1"/>
      <c r="WZT271" s="1"/>
      <c r="WZU271" s="1"/>
      <c r="WZV271" s="1"/>
      <c r="WZW271" s="1"/>
      <c r="WZX271" s="1"/>
      <c r="WZY271" s="1"/>
      <c r="WZZ271" s="1"/>
      <c r="XAA271" s="1"/>
      <c r="XAB271" s="1"/>
      <c r="XAC271" s="1"/>
      <c r="XAD271" s="1"/>
      <c r="XAE271" s="1"/>
      <c r="XAF271" s="1"/>
      <c r="XAG271" s="1"/>
      <c r="XAH271" s="1"/>
      <c r="XAI271" s="1"/>
      <c r="XAJ271" s="1"/>
      <c r="XAK271" s="1"/>
      <c r="XAL271" s="1"/>
      <c r="XAM271" s="1"/>
      <c r="XAN271" s="1"/>
      <c r="XAO271" s="1"/>
      <c r="XAP271" s="1"/>
      <c r="XAQ271" s="1"/>
      <c r="XAR271" s="1"/>
      <c r="XAS271" s="1"/>
      <c r="XAT271" s="1"/>
      <c r="XAU271" s="1"/>
      <c r="XAV271" s="1"/>
      <c r="XAW271" s="1"/>
      <c r="XAX271" s="1"/>
      <c r="XAY271" s="1"/>
      <c r="XAZ271" s="1"/>
      <c r="XBA271" s="1"/>
      <c r="XBB271" s="1"/>
      <c r="XBC271" s="1"/>
      <c r="XBD271" s="1"/>
      <c r="XBE271" s="1"/>
      <c r="XBF271" s="1"/>
      <c r="XBG271" s="1"/>
      <c r="XBH271" s="1"/>
      <c r="XBI271" s="1"/>
      <c r="XBJ271" s="1"/>
      <c r="XBK271" s="1"/>
      <c r="XBL271" s="1"/>
      <c r="XBM271" s="1"/>
      <c r="XBN271" s="1"/>
      <c r="XBO271" s="1"/>
      <c r="XBP271" s="1"/>
      <c r="XBQ271" s="1"/>
      <c r="XBR271" s="1"/>
      <c r="XBS271" s="1"/>
      <c r="XBT271" s="1"/>
      <c r="XBU271" s="1"/>
      <c r="XBV271" s="1"/>
      <c r="XBW271" s="1"/>
      <c r="XBX271" s="1"/>
      <c r="XBY271" s="1"/>
      <c r="XBZ271" s="1"/>
      <c r="XCA271" s="1"/>
      <c r="XCB271" s="1"/>
      <c r="XCC271" s="1"/>
      <c r="XCD271" s="1"/>
      <c r="XCE271" s="1"/>
      <c r="XCF271" s="1"/>
      <c r="XCG271" s="1"/>
      <c r="XCH271" s="1"/>
      <c r="XCI271" s="1"/>
      <c r="XCJ271" s="1"/>
      <c r="XCK271" s="1"/>
      <c r="XCL271" s="1"/>
      <c r="XCM271" s="1"/>
      <c r="XCN271" s="1"/>
      <c r="XCO271" s="1"/>
      <c r="XCP271" s="1"/>
      <c r="XCQ271" s="1"/>
      <c r="XCR271" s="1"/>
      <c r="XCS271" s="1"/>
      <c r="XCT271" s="1"/>
      <c r="XCU271" s="1"/>
      <c r="XCV271" s="1"/>
      <c r="XCW271" s="1"/>
      <c r="XCX271" s="1"/>
      <c r="XCY271" s="1"/>
      <c r="XCZ271" s="1"/>
      <c r="XDA271" s="1"/>
      <c r="XDB271" s="1"/>
      <c r="XDC271" s="1"/>
      <c r="XDD271" s="1"/>
      <c r="XDE271" s="1"/>
      <c r="XDF271" s="1"/>
      <c r="XDG271" s="1"/>
      <c r="XDH271" s="1"/>
      <c r="XDI271" s="1"/>
      <c r="XDJ271" s="1"/>
      <c r="XDK271" s="1"/>
      <c r="XDL271" s="1"/>
      <c r="XDM271" s="1"/>
      <c r="XDN271" s="1"/>
      <c r="XDO271" s="1"/>
      <c r="XDP271" s="1"/>
      <c r="XDQ271" s="1"/>
      <c r="XDR271" s="1"/>
      <c r="XDS271" s="1"/>
      <c r="XDT271" s="1"/>
      <c r="XDU271" s="1"/>
      <c r="XDV271" s="1"/>
      <c r="XDW271" s="1"/>
      <c r="XDX271" s="1"/>
      <c r="XDY271" s="1"/>
      <c r="XDZ271" s="1"/>
      <c r="XEA271" s="1"/>
      <c r="XEB271" s="1"/>
      <c r="XEC271" s="1"/>
      <c r="XED271" s="1"/>
      <c r="XEE271" s="1"/>
      <c r="XEF271" s="1"/>
      <c r="XEG271" s="1"/>
      <c r="XEH271" s="1"/>
      <c r="XEI271" s="1"/>
      <c r="XEJ271" s="1"/>
      <c r="XEK271" s="1"/>
      <c r="XEL271" s="1"/>
      <c r="XEM271" s="1"/>
      <c r="XEN271" s="1"/>
      <c r="XEO271" s="1"/>
      <c r="XEP271" s="1"/>
      <c r="XEQ271" s="1"/>
      <c r="XER271" s="1"/>
      <c r="XES271" s="1"/>
      <c r="XET271" s="1"/>
      <c r="XEU271" s="1"/>
      <c r="XEV271" s="1"/>
      <c r="XEW271" s="1"/>
      <c r="XEX271" s="1"/>
      <c r="XEY271" s="1"/>
      <c r="XEZ271" s="1"/>
      <c r="XFA271" s="1"/>
      <c r="XFB271" s="1"/>
      <c r="XFC271" s="1"/>
    </row>
    <row r="272" spans="1:150 16226:16383" s="3" customFormat="1" ht="20.25" customHeight="1" x14ac:dyDescent="0.35">
      <c r="A272" s="90" t="s">
        <v>381</v>
      </c>
      <c r="B272" s="91"/>
      <c r="C272" s="91"/>
      <c r="D272" s="91"/>
      <c r="E272" s="91"/>
      <c r="F272" s="91"/>
      <c r="G272" s="91"/>
      <c r="H272" s="92"/>
      <c r="I272" s="1"/>
      <c r="J272" s="1"/>
      <c r="K272" s="1"/>
      <c r="L272" s="1"/>
      <c r="M272" s="1"/>
      <c r="N272" s="1"/>
      <c r="O272" s="1"/>
      <c r="P272" s="1"/>
      <c r="Q272" s="1"/>
      <c r="R272" s="1"/>
      <c r="S272" s="1"/>
      <c r="T272" s="1"/>
      <c r="U272" s="1"/>
      <c r="V272" s="1"/>
      <c r="W272" s="1"/>
      <c r="X272" s="1"/>
      <c r="Y272" s="1"/>
      <c r="Z272" s="1"/>
      <c r="AA272" s="1"/>
      <c r="AB272" s="1"/>
      <c r="AC272" s="1"/>
      <c r="AD272" s="1"/>
      <c r="AE272" s="1"/>
      <c r="AF272" s="1"/>
      <c r="AG272" s="1"/>
      <c r="AH272" s="1"/>
      <c r="AI272" s="1"/>
      <c r="AJ272" s="1"/>
      <c r="AK272" s="1"/>
      <c r="AL272" s="1"/>
      <c r="AM272" s="1"/>
      <c r="AN272" s="1"/>
      <c r="AO272" s="1"/>
      <c r="AP272" s="1"/>
      <c r="AQ272" s="1"/>
      <c r="AR272" s="1"/>
      <c r="AS272" s="1"/>
      <c r="AT272" s="1"/>
      <c r="AU272" s="1"/>
      <c r="AV272" s="1"/>
      <c r="AW272" s="1"/>
      <c r="AX272" s="1"/>
      <c r="AY272" s="1"/>
      <c r="AZ272" s="1"/>
      <c r="BA272" s="1"/>
      <c r="BB272" s="1"/>
      <c r="BC272" s="1"/>
      <c r="BD272" s="1"/>
      <c r="BE272" s="1"/>
      <c r="BF272" s="1"/>
      <c r="BG272" s="1"/>
      <c r="BH272" s="1"/>
      <c r="BI272" s="1"/>
      <c r="BJ272" s="1"/>
      <c r="BK272" s="1"/>
      <c r="BL272" s="1"/>
      <c r="BM272" s="1"/>
      <c r="BN272" s="1"/>
      <c r="BO272" s="1"/>
      <c r="BP272" s="1"/>
      <c r="BQ272" s="1"/>
      <c r="BR272" s="1"/>
      <c r="BS272" s="1"/>
      <c r="BT272" s="1"/>
      <c r="BU272" s="1"/>
      <c r="BV272" s="1"/>
      <c r="BW272" s="1"/>
      <c r="BX272" s="1"/>
      <c r="BY272" s="1"/>
      <c r="BZ272" s="1"/>
      <c r="CA272" s="1"/>
      <c r="CB272" s="1"/>
      <c r="CC272" s="1"/>
      <c r="CD272" s="1"/>
      <c r="CE272" s="1"/>
      <c r="CF272" s="1"/>
      <c r="CG272" s="1"/>
      <c r="CH272" s="1"/>
      <c r="CI272" s="1"/>
      <c r="CJ272" s="1"/>
      <c r="CK272" s="1"/>
      <c r="CL272" s="1"/>
      <c r="CM272" s="1"/>
      <c r="CN272" s="1"/>
      <c r="CO272" s="1"/>
      <c r="CP272" s="1"/>
      <c r="CQ272" s="1"/>
      <c r="CR272" s="1"/>
      <c r="CS272" s="1"/>
      <c r="CT272" s="1"/>
      <c r="CU272" s="1"/>
      <c r="CV272" s="1"/>
      <c r="CW272" s="1"/>
      <c r="CX272" s="1"/>
      <c r="CY272" s="1"/>
      <c r="CZ272" s="1"/>
      <c r="DA272" s="1"/>
      <c r="DB272" s="1"/>
      <c r="DC272" s="1"/>
      <c r="DD272" s="1"/>
      <c r="DE272" s="1"/>
      <c r="DF272" s="1"/>
      <c r="DG272" s="1"/>
      <c r="DH272" s="1"/>
      <c r="DI272" s="1"/>
      <c r="DJ272" s="1"/>
      <c r="DK272" s="1"/>
      <c r="DL272" s="1"/>
      <c r="DM272" s="1"/>
      <c r="DN272" s="1"/>
      <c r="DO272" s="1"/>
      <c r="DP272" s="1"/>
      <c r="DQ272" s="1"/>
      <c r="DR272" s="1"/>
      <c r="DS272" s="1"/>
      <c r="DT272" s="1"/>
      <c r="DU272" s="1"/>
      <c r="DV272" s="1"/>
      <c r="DW272" s="1"/>
      <c r="DX272" s="1"/>
      <c r="DY272" s="1"/>
      <c r="DZ272" s="1"/>
      <c r="EA272" s="1"/>
      <c r="EB272" s="1"/>
      <c r="EC272" s="1"/>
      <c r="ED272" s="1"/>
      <c r="EE272" s="1"/>
      <c r="EF272" s="1"/>
      <c r="EG272" s="1"/>
      <c r="EH272" s="1"/>
      <c r="EI272" s="1"/>
      <c r="EJ272" s="1"/>
      <c r="EK272" s="1"/>
      <c r="EL272" s="1"/>
      <c r="EM272" s="1"/>
      <c r="EN272" s="1"/>
      <c r="EO272" s="1"/>
      <c r="EP272" s="1"/>
      <c r="EQ272" s="1"/>
      <c r="ER272" s="1"/>
      <c r="ES272" s="1"/>
      <c r="ET272" s="1"/>
      <c r="WZB272" s="1"/>
      <c r="WZC272" s="1"/>
      <c r="WZD272" s="1"/>
      <c r="WZE272" s="1"/>
      <c r="WZF272" s="1"/>
      <c r="WZG272" s="1"/>
      <c r="WZH272" s="1"/>
      <c r="WZI272" s="1"/>
      <c r="WZJ272" s="1"/>
      <c r="WZK272" s="1"/>
      <c r="WZL272" s="1"/>
      <c r="WZM272" s="1"/>
      <c r="WZN272" s="1"/>
      <c r="WZO272" s="1"/>
      <c r="WZP272" s="1"/>
      <c r="WZQ272" s="1"/>
      <c r="WZR272" s="1"/>
      <c r="WZS272" s="1"/>
      <c r="WZT272" s="1"/>
      <c r="WZU272" s="1"/>
      <c r="WZV272" s="1"/>
      <c r="WZW272" s="1"/>
      <c r="WZX272" s="1"/>
      <c r="WZY272" s="1"/>
      <c r="WZZ272" s="1"/>
      <c r="XAA272" s="1"/>
      <c r="XAB272" s="1"/>
      <c r="XAC272" s="1"/>
      <c r="XAD272" s="1"/>
      <c r="XAE272" s="1"/>
      <c r="XAF272" s="1"/>
      <c r="XAG272" s="1"/>
      <c r="XAH272" s="1"/>
      <c r="XAI272" s="1"/>
      <c r="XAJ272" s="1"/>
      <c r="XAK272" s="1"/>
      <c r="XAL272" s="1"/>
      <c r="XAM272" s="1"/>
      <c r="XAN272" s="1"/>
      <c r="XAO272" s="1"/>
      <c r="XAP272" s="1"/>
      <c r="XAQ272" s="1"/>
      <c r="XAR272" s="1"/>
      <c r="XAS272" s="1"/>
      <c r="XAT272" s="1"/>
      <c r="XAU272" s="1"/>
      <c r="XAV272" s="1"/>
      <c r="XAW272" s="1"/>
      <c r="XAX272" s="1"/>
      <c r="XAY272" s="1"/>
      <c r="XAZ272" s="1"/>
      <c r="XBA272" s="1"/>
      <c r="XBB272" s="1"/>
      <c r="XBC272" s="1"/>
      <c r="XBD272" s="1"/>
      <c r="XBE272" s="1"/>
      <c r="XBF272" s="1"/>
      <c r="XBG272" s="1"/>
      <c r="XBH272" s="1"/>
      <c r="XBI272" s="1"/>
      <c r="XBJ272" s="1"/>
      <c r="XBK272" s="1"/>
      <c r="XBL272" s="1"/>
      <c r="XBM272" s="1"/>
      <c r="XBN272" s="1"/>
      <c r="XBO272" s="1"/>
      <c r="XBP272" s="1"/>
      <c r="XBQ272" s="1"/>
      <c r="XBR272" s="1"/>
      <c r="XBS272" s="1"/>
      <c r="XBT272" s="1"/>
      <c r="XBU272" s="1"/>
      <c r="XBV272" s="1"/>
      <c r="XBW272" s="1"/>
      <c r="XBX272" s="1"/>
      <c r="XBY272" s="1"/>
      <c r="XBZ272" s="1"/>
      <c r="XCA272" s="1"/>
      <c r="XCB272" s="1"/>
      <c r="XCC272" s="1"/>
      <c r="XCD272" s="1"/>
      <c r="XCE272" s="1"/>
      <c r="XCF272" s="1"/>
      <c r="XCG272" s="1"/>
      <c r="XCH272" s="1"/>
      <c r="XCI272" s="1"/>
      <c r="XCJ272" s="1"/>
      <c r="XCK272" s="1"/>
      <c r="XCL272" s="1"/>
      <c r="XCM272" s="1"/>
      <c r="XCN272" s="1"/>
      <c r="XCO272" s="1"/>
      <c r="XCP272" s="1"/>
      <c r="XCQ272" s="1"/>
      <c r="XCR272" s="1"/>
      <c r="XCS272" s="1"/>
      <c r="XCT272" s="1"/>
      <c r="XCU272" s="1"/>
      <c r="XCV272" s="1"/>
      <c r="XCW272" s="1"/>
      <c r="XCX272" s="1"/>
      <c r="XCY272" s="1"/>
      <c r="XCZ272" s="1"/>
      <c r="XDA272" s="1"/>
      <c r="XDB272" s="1"/>
      <c r="XDC272" s="1"/>
      <c r="XDD272" s="1"/>
      <c r="XDE272" s="1"/>
      <c r="XDF272" s="1"/>
      <c r="XDG272" s="1"/>
      <c r="XDH272" s="1"/>
      <c r="XDI272" s="1"/>
      <c r="XDJ272" s="1"/>
      <c r="XDK272" s="1"/>
      <c r="XDL272" s="1"/>
      <c r="XDM272" s="1"/>
      <c r="XDN272" s="1"/>
      <c r="XDO272" s="1"/>
      <c r="XDP272" s="1"/>
      <c r="XDQ272" s="1"/>
      <c r="XDR272" s="1"/>
      <c r="XDS272" s="1"/>
      <c r="XDT272" s="1"/>
      <c r="XDU272" s="1"/>
      <c r="XDV272" s="1"/>
      <c r="XDW272" s="1"/>
      <c r="XDX272" s="1"/>
      <c r="XDY272" s="1"/>
      <c r="XDZ272" s="1"/>
      <c r="XEA272" s="1"/>
      <c r="XEB272" s="1"/>
      <c r="XEC272" s="1"/>
      <c r="XED272" s="1"/>
      <c r="XEE272" s="1"/>
      <c r="XEF272" s="1"/>
      <c r="XEG272" s="1"/>
      <c r="XEH272" s="1"/>
      <c r="XEI272" s="1"/>
      <c r="XEJ272" s="1"/>
      <c r="XEK272" s="1"/>
      <c r="XEL272" s="1"/>
      <c r="XEM272" s="1"/>
      <c r="XEN272" s="1"/>
      <c r="XEO272" s="1"/>
      <c r="XEP272" s="1"/>
      <c r="XEQ272" s="1"/>
      <c r="XER272" s="1"/>
      <c r="XES272" s="1"/>
      <c r="XET272" s="1"/>
      <c r="XEU272" s="1"/>
      <c r="XEV272" s="1"/>
      <c r="XEW272" s="1"/>
      <c r="XEX272" s="1"/>
      <c r="XEY272" s="1"/>
      <c r="XEZ272" s="1"/>
      <c r="XFA272" s="1"/>
      <c r="XFB272" s="1"/>
      <c r="XFC272" s="1"/>
    </row>
    <row r="273" spans="1:150 16226:16383" s="3" customFormat="1" ht="20.5" x14ac:dyDescent="0.35">
      <c r="A273" s="90" t="s">
        <v>357</v>
      </c>
      <c r="B273" s="91"/>
      <c r="C273" s="91"/>
      <c r="D273" s="91"/>
      <c r="E273" s="91"/>
      <c r="F273" s="91"/>
      <c r="G273" s="91"/>
      <c r="H273" s="92"/>
      <c r="I273" s="1"/>
      <c r="J273" s="1"/>
      <c r="K273" s="1"/>
      <c r="L273" s="1"/>
      <c r="M273" s="1"/>
      <c r="N273" s="1"/>
      <c r="O273" s="1"/>
      <c r="P273" s="1"/>
      <c r="Q273" s="1"/>
      <c r="R273" s="1"/>
      <c r="S273" s="1"/>
      <c r="T273" s="1"/>
      <c r="U273" s="1"/>
      <c r="V273" s="1"/>
      <c r="W273" s="1"/>
      <c r="X273" s="1"/>
      <c r="Y273" s="1"/>
      <c r="Z273" s="1"/>
      <c r="AA273" s="1"/>
      <c r="AB273" s="1"/>
      <c r="AC273" s="1"/>
      <c r="AD273" s="1"/>
      <c r="AE273" s="1"/>
      <c r="AF273" s="1"/>
      <c r="AG273" s="1"/>
      <c r="AH273" s="1"/>
      <c r="AI273" s="1"/>
      <c r="AJ273" s="1"/>
      <c r="AK273" s="1"/>
      <c r="AL273" s="1"/>
      <c r="AM273" s="1"/>
      <c r="AN273" s="1"/>
      <c r="AO273" s="1"/>
      <c r="AP273" s="1"/>
      <c r="AQ273" s="1"/>
      <c r="AR273" s="1"/>
      <c r="AS273" s="1"/>
      <c r="AT273" s="1"/>
      <c r="AU273" s="1"/>
      <c r="AV273" s="1"/>
      <c r="AW273" s="1"/>
      <c r="AX273" s="1"/>
      <c r="AY273" s="1"/>
      <c r="AZ273" s="1"/>
      <c r="BA273" s="1"/>
      <c r="BB273" s="1"/>
      <c r="BC273" s="1"/>
      <c r="BD273" s="1"/>
      <c r="BE273" s="1"/>
      <c r="BF273" s="1"/>
      <c r="BG273" s="1"/>
      <c r="BH273" s="1"/>
      <c r="BI273" s="1"/>
      <c r="BJ273" s="1"/>
      <c r="BK273" s="1"/>
      <c r="BL273" s="1"/>
      <c r="BM273" s="1"/>
      <c r="BN273" s="1"/>
      <c r="BO273" s="1"/>
      <c r="BP273" s="1"/>
      <c r="BQ273" s="1"/>
      <c r="BR273" s="1"/>
      <c r="BS273" s="1"/>
      <c r="BT273" s="1"/>
      <c r="BU273" s="1"/>
      <c r="BV273" s="1"/>
      <c r="BW273" s="1"/>
      <c r="BX273" s="1"/>
      <c r="BY273" s="1"/>
      <c r="BZ273" s="1"/>
      <c r="CA273" s="1"/>
      <c r="CB273" s="1"/>
      <c r="CC273" s="1"/>
      <c r="CD273" s="1"/>
      <c r="CE273" s="1"/>
      <c r="CF273" s="1"/>
      <c r="CG273" s="1"/>
      <c r="CH273" s="1"/>
      <c r="CI273" s="1"/>
      <c r="CJ273" s="1"/>
      <c r="CK273" s="1"/>
      <c r="CL273" s="1"/>
      <c r="CM273" s="1"/>
      <c r="CN273" s="1"/>
      <c r="CO273" s="1"/>
      <c r="CP273" s="1"/>
      <c r="CQ273" s="1"/>
      <c r="CR273" s="1"/>
      <c r="CS273" s="1"/>
      <c r="CT273" s="1"/>
      <c r="CU273" s="1"/>
      <c r="CV273" s="1"/>
      <c r="CW273" s="1"/>
      <c r="CX273" s="1"/>
      <c r="CY273" s="1"/>
      <c r="CZ273" s="1"/>
      <c r="DA273" s="1"/>
      <c r="DB273" s="1"/>
      <c r="DC273" s="1"/>
      <c r="DD273" s="1"/>
      <c r="DE273" s="1"/>
      <c r="DF273" s="1"/>
      <c r="DG273" s="1"/>
      <c r="DH273" s="1"/>
      <c r="DI273" s="1"/>
      <c r="DJ273" s="1"/>
      <c r="DK273" s="1"/>
      <c r="DL273" s="1"/>
      <c r="DM273" s="1"/>
      <c r="DN273" s="1"/>
      <c r="DO273" s="1"/>
      <c r="DP273" s="1"/>
      <c r="DQ273" s="1"/>
      <c r="DR273" s="1"/>
      <c r="DS273" s="1"/>
      <c r="DT273" s="1"/>
      <c r="DU273" s="1"/>
      <c r="DV273" s="1"/>
      <c r="DW273" s="1"/>
      <c r="DX273" s="1"/>
      <c r="DY273" s="1"/>
      <c r="DZ273" s="1"/>
      <c r="EA273" s="1"/>
      <c r="EB273" s="1"/>
      <c r="EC273" s="1"/>
      <c r="ED273" s="1"/>
      <c r="EE273" s="1"/>
      <c r="EF273" s="1"/>
      <c r="EG273" s="1"/>
      <c r="EH273" s="1"/>
      <c r="EI273" s="1"/>
      <c r="EJ273" s="1"/>
      <c r="EK273" s="1"/>
      <c r="EL273" s="1"/>
      <c r="EM273" s="1"/>
      <c r="EN273" s="1"/>
      <c r="EO273" s="1"/>
      <c r="EP273" s="1"/>
      <c r="EQ273" s="1"/>
      <c r="ER273" s="1"/>
      <c r="ES273" s="1"/>
      <c r="ET273" s="1"/>
      <c r="WZB273" s="1"/>
      <c r="WZC273" s="1"/>
      <c r="WZD273" s="1"/>
      <c r="WZE273" s="1"/>
      <c r="WZF273" s="1"/>
      <c r="WZG273" s="1"/>
      <c r="WZH273" s="1"/>
      <c r="WZI273" s="1"/>
      <c r="WZJ273" s="1"/>
      <c r="WZK273" s="1"/>
      <c r="WZL273" s="1"/>
      <c r="WZM273" s="1"/>
      <c r="WZN273" s="1"/>
      <c r="WZO273" s="1"/>
      <c r="WZP273" s="1"/>
      <c r="WZQ273" s="1"/>
      <c r="WZR273" s="1"/>
      <c r="WZS273" s="1"/>
      <c r="WZT273" s="1"/>
      <c r="WZU273" s="1"/>
      <c r="WZV273" s="1"/>
      <c r="WZW273" s="1"/>
      <c r="WZX273" s="1"/>
      <c r="WZY273" s="1"/>
      <c r="WZZ273" s="1"/>
      <c r="XAA273" s="1"/>
      <c r="XAB273" s="1"/>
      <c r="XAC273" s="1"/>
      <c r="XAD273" s="1"/>
      <c r="XAE273" s="1"/>
      <c r="XAF273" s="1"/>
      <c r="XAG273" s="1"/>
      <c r="XAH273" s="1"/>
      <c r="XAI273" s="1"/>
      <c r="XAJ273" s="1"/>
      <c r="XAK273" s="1"/>
      <c r="XAL273" s="1"/>
      <c r="XAM273" s="1"/>
      <c r="XAN273" s="1"/>
      <c r="XAO273" s="1"/>
      <c r="XAP273" s="1"/>
      <c r="XAQ273" s="1"/>
      <c r="XAR273" s="1"/>
      <c r="XAS273" s="1"/>
      <c r="XAT273" s="1"/>
      <c r="XAU273" s="1"/>
      <c r="XAV273" s="1"/>
      <c r="XAW273" s="1"/>
      <c r="XAX273" s="1"/>
      <c r="XAY273" s="1"/>
      <c r="XAZ273" s="1"/>
      <c r="XBA273" s="1"/>
      <c r="XBB273" s="1"/>
      <c r="XBC273" s="1"/>
      <c r="XBD273" s="1"/>
      <c r="XBE273" s="1"/>
      <c r="XBF273" s="1"/>
      <c r="XBG273" s="1"/>
      <c r="XBH273" s="1"/>
      <c r="XBI273" s="1"/>
      <c r="XBJ273" s="1"/>
      <c r="XBK273" s="1"/>
      <c r="XBL273" s="1"/>
      <c r="XBM273" s="1"/>
      <c r="XBN273" s="1"/>
      <c r="XBO273" s="1"/>
      <c r="XBP273" s="1"/>
      <c r="XBQ273" s="1"/>
      <c r="XBR273" s="1"/>
      <c r="XBS273" s="1"/>
      <c r="XBT273" s="1"/>
      <c r="XBU273" s="1"/>
      <c r="XBV273" s="1"/>
      <c r="XBW273" s="1"/>
      <c r="XBX273" s="1"/>
      <c r="XBY273" s="1"/>
      <c r="XBZ273" s="1"/>
      <c r="XCA273" s="1"/>
      <c r="XCB273" s="1"/>
      <c r="XCC273" s="1"/>
      <c r="XCD273" s="1"/>
      <c r="XCE273" s="1"/>
      <c r="XCF273" s="1"/>
      <c r="XCG273" s="1"/>
      <c r="XCH273" s="1"/>
      <c r="XCI273" s="1"/>
      <c r="XCJ273" s="1"/>
      <c r="XCK273" s="1"/>
      <c r="XCL273" s="1"/>
      <c r="XCM273" s="1"/>
      <c r="XCN273" s="1"/>
      <c r="XCO273" s="1"/>
      <c r="XCP273" s="1"/>
      <c r="XCQ273" s="1"/>
      <c r="XCR273" s="1"/>
      <c r="XCS273" s="1"/>
      <c r="XCT273" s="1"/>
      <c r="XCU273" s="1"/>
      <c r="XCV273" s="1"/>
      <c r="XCW273" s="1"/>
      <c r="XCX273" s="1"/>
      <c r="XCY273" s="1"/>
      <c r="XCZ273" s="1"/>
      <c r="XDA273" s="1"/>
      <c r="XDB273" s="1"/>
      <c r="XDC273" s="1"/>
      <c r="XDD273" s="1"/>
      <c r="XDE273" s="1"/>
      <c r="XDF273" s="1"/>
      <c r="XDG273" s="1"/>
      <c r="XDH273" s="1"/>
      <c r="XDI273" s="1"/>
      <c r="XDJ273" s="1"/>
      <c r="XDK273" s="1"/>
      <c r="XDL273" s="1"/>
      <c r="XDM273" s="1"/>
      <c r="XDN273" s="1"/>
      <c r="XDO273" s="1"/>
      <c r="XDP273" s="1"/>
      <c r="XDQ273" s="1"/>
      <c r="XDR273" s="1"/>
      <c r="XDS273" s="1"/>
      <c r="XDT273" s="1"/>
      <c r="XDU273" s="1"/>
      <c r="XDV273" s="1"/>
      <c r="XDW273" s="1"/>
      <c r="XDX273" s="1"/>
      <c r="XDY273" s="1"/>
      <c r="XDZ273" s="1"/>
      <c r="XEA273" s="1"/>
      <c r="XEB273" s="1"/>
      <c r="XEC273" s="1"/>
      <c r="XED273" s="1"/>
      <c r="XEE273" s="1"/>
      <c r="XEF273" s="1"/>
      <c r="XEG273" s="1"/>
      <c r="XEH273" s="1"/>
      <c r="XEI273" s="1"/>
      <c r="XEJ273" s="1"/>
      <c r="XEK273" s="1"/>
      <c r="XEL273" s="1"/>
      <c r="XEM273" s="1"/>
      <c r="XEN273" s="1"/>
      <c r="XEO273" s="1"/>
      <c r="XEP273" s="1"/>
      <c r="XEQ273" s="1"/>
      <c r="XER273" s="1"/>
      <c r="XES273" s="1"/>
      <c r="XET273" s="1"/>
      <c r="XEU273" s="1"/>
      <c r="XEV273" s="1"/>
      <c r="XEW273" s="1"/>
      <c r="XEX273" s="1"/>
      <c r="XEY273" s="1"/>
      <c r="XEZ273" s="1"/>
      <c r="XFA273" s="1"/>
      <c r="XFB273" s="1"/>
      <c r="XFC273" s="1"/>
    </row>
    <row r="274" spans="1:150 16226:16383" s="3" customFormat="1" ht="20.25" customHeight="1" x14ac:dyDescent="0.35">
      <c r="A274" s="97" t="s">
        <v>358</v>
      </c>
      <c r="B274" s="98"/>
      <c r="C274" s="98"/>
      <c r="D274" s="98"/>
      <c r="E274" s="98"/>
      <c r="F274" s="98"/>
      <c r="G274" s="98"/>
      <c r="H274" s="99"/>
      <c r="I274" s="4">
        <f>1</f>
        <v>1</v>
      </c>
      <c r="J274" s="1"/>
      <c r="K274" s="1"/>
      <c r="L274" s="1"/>
      <c r="M274" s="1"/>
      <c r="N274" s="1"/>
      <c r="O274" s="1"/>
      <c r="P274" s="1"/>
      <c r="Q274" s="1"/>
      <c r="R274" s="1"/>
      <c r="S274" s="1"/>
      <c r="T274" s="1"/>
      <c r="U274" s="1"/>
      <c r="V274" s="1"/>
      <c r="W274" s="1"/>
      <c r="X274" s="1"/>
      <c r="Y274" s="1"/>
      <c r="Z274" s="1"/>
      <c r="AA274" s="1"/>
      <c r="AB274" s="1"/>
      <c r="AC274" s="1"/>
      <c r="AD274" s="1"/>
      <c r="AE274" s="1"/>
      <c r="AF274" s="1"/>
      <c r="AG274" s="1"/>
      <c r="AH274" s="1"/>
      <c r="AI274" s="1"/>
      <c r="AJ274" s="1"/>
      <c r="AK274" s="1"/>
      <c r="AL274" s="1"/>
      <c r="AM274" s="1"/>
      <c r="AN274" s="1"/>
      <c r="AO274" s="1"/>
      <c r="AP274" s="1"/>
      <c r="AQ274" s="1"/>
      <c r="AR274" s="1"/>
      <c r="AS274" s="1"/>
      <c r="AT274" s="1"/>
      <c r="AU274" s="1"/>
      <c r="AV274" s="1"/>
      <c r="AW274" s="1"/>
      <c r="AX274" s="1"/>
      <c r="AY274" s="1"/>
      <c r="AZ274" s="1"/>
      <c r="BA274" s="1"/>
      <c r="BB274" s="1"/>
      <c r="BC274" s="1"/>
      <c r="BD274" s="1"/>
      <c r="BE274" s="1"/>
      <c r="BF274" s="1"/>
      <c r="BG274" s="1"/>
      <c r="BH274" s="1"/>
      <c r="BI274" s="1"/>
      <c r="BJ274" s="1"/>
      <c r="BK274" s="1"/>
      <c r="BL274" s="1"/>
      <c r="BM274" s="1"/>
      <c r="BN274" s="1"/>
      <c r="BO274" s="1"/>
      <c r="BP274" s="1"/>
      <c r="BQ274" s="1"/>
      <c r="BR274" s="1"/>
      <c r="BS274" s="1"/>
      <c r="BT274" s="1"/>
      <c r="BU274" s="1"/>
      <c r="BV274" s="1"/>
      <c r="BW274" s="1"/>
      <c r="BX274" s="1"/>
      <c r="BY274" s="1"/>
      <c r="BZ274" s="1"/>
      <c r="CA274" s="1"/>
      <c r="CB274" s="1"/>
      <c r="CC274" s="1"/>
      <c r="CD274" s="1"/>
      <c r="CE274" s="1"/>
      <c r="CF274" s="1"/>
      <c r="CG274" s="1"/>
      <c r="CH274" s="1"/>
      <c r="CI274" s="1"/>
      <c r="CJ274" s="1"/>
      <c r="CK274" s="1"/>
      <c r="CL274" s="1"/>
      <c r="CM274" s="1"/>
      <c r="CN274" s="1"/>
      <c r="CO274" s="1"/>
      <c r="CP274" s="1"/>
      <c r="CQ274" s="1"/>
      <c r="CR274" s="1"/>
      <c r="CS274" s="1"/>
      <c r="CT274" s="1"/>
      <c r="CU274" s="1"/>
      <c r="CV274" s="1"/>
      <c r="CW274" s="1"/>
      <c r="CX274" s="1"/>
      <c r="CY274" s="1"/>
      <c r="CZ274" s="1"/>
      <c r="DA274" s="1"/>
      <c r="DB274" s="1"/>
      <c r="DC274" s="1"/>
      <c r="DD274" s="1"/>
      <c r="DE274" s="1"/>
      <c r="DF274" s="1"/>
      <c r="DG274" s="1"/>
      <c r="DH274" s="1"/>
      <c r="DI274" s="1"/>
      <c r="DJ274" s="1"/>
      <c r="DK274" s="1"/>
      <c r="DL274" s="1"/>
      <c r="DM274" s="1"/>
      <c r="DN274" s="1"/>
      <c r="DO274" s="1"/>
      <c r="DP274" s="1"/>
      <c r="DQ274" s="1"/>
      <c r="DR274" s="1"/>
      <c r="DS274" s="1"/>
      <c r="DT274" s="1"/>
      <c r="DU274" s="1"/>
      <c r="DV274" s="1"/>
      <c r="DW274" s="1"/>
      <c r="DX274" s="1"/>
      <c r="DY274" s="1"/>
      <c r="DZ274" s="1"/>
      <c r="EA274" s="1"/>
      <c r="EB274" s="1"/>
      <c r="EC274" s="1"/>
      <c r="ED274" s="1"/>
      <c r="EE274" s="1"/>
      <c r="EF274" s="1"/>
      <c r="EG274" s="1"/>
      <c r="EH274" s="1"/>
      <c r="EI274" s="1"/>
      <c r="EJ274" s="1"/>
      <c r="EK274" s="1"/>
      <c r="EL274" s="1"/>
      <c r="EM274" s="1"/>
      <c r="EN274" s="1"/>
      <c r="EO274" s="1"/>
      <c r="EP274" s="1"/>
      <c r="EQ274" s="1"/>
      <c r="ER274" s="1"/>
      <c r="ES274" s="1"/>
      <c r="ET274" s="1"/>
      <c r="WZB274" s="1"/>
      <c r="WZC274" s="1"/>
      <c r="WZD274" s="1"/>
      <c r="WZE274" s="1"/>
      <c r="WZF274" s="1"/>
      <c r="WZG274" s="1"/>
      <c r="WZH274" s="1"/>
      <c r="WZI274" s="1"/>
      <c r="WZJ274" s="1"/>
      <c r="WZK274" s="1"/>
      <c r="WZL274" s="1"/>
      <c r="WZM274" s="1"/>
      <c r="WZN274" s="1"/>
      <c r="WZO274" s="1"/>
      <c r="WZP274" s="1"/>
      <c r="WZQ274" s="1"/>
      <c r="WZR274" s="1"/>
      <c r="WZS274" s="1"/>
      <c r="WZT274" s="1"/>
      <c r="WZU274" s="1"/>
      <c r="WZV274" s="1"/>
      <c r="WZW274" s="1"/>
      <c r="WZX274" s="1"/>
      <c r="WZY274" s="1"/>
      <c r="WZZ274" s="1"/>
      <c r="XAA274" s="1"/>
      <c r="XAB274" s="1"/>
      <c r="XAC274" s="1"/>
      <c r="XAD274" s="1"/>
      <c r="XAE274" s="1"/>
      <c r="XAF274" s="1"/>
      <c r="XAG274" s="1"/>
      <c r="XAH274" s="1"/>
      <c r="XAI274" s="1"/>
      <c r="XAJ274" s="1"/>
      <c r="XAK274" s="1"/>
      <c r="XAL274" s="1"/>
      <c r="XAM274" s="1"/>
      <c r="XAN274" s="1"/>
      <c r="XAO274" s="1"/>
      <c r="XAP274" s="1"/>
      <c r="XAQ274" s="1"/>
      <c r="XAR274" s="1"/>
      <c r="XAS274" s="1"/>
      <c r="XAT274" s="1"/>
      <c r="XAU274" s="1"/>
      <c r="XAV274" s="1"/>
      <c r="XAW274" s="1"/>
      <c r="XAX274" s="1"/>
      <c r="XAY274" s="1"/>
      <c r="XAZ274" s="1"/>
      <c r="XBA274" s="1"/>
      <c r="XBB274" s="1"/>
      <c r="XBC274" s="1"/>
      <c r="XBD274" s="1"/>
      <c r="XBE274" s="1"/>
      <c r="XBF274" s="1"/>
      <c r="XBG274" s="1"/>
      <c r="XBH274" s="1"/>
      <c r="XBI274" s="1"/>
      <c r="XBJ274" s="1"/>
      <c r="XBK274" s="1"/>
      <c r="XBL274" s="1"/>
      <c r="XBM274" s="1"/>
      <c r="XBN274" s="1"/>
      <c r="XBO274" s="1"/>
      <c r="XBP274" s="1"/>
      <c r="XBQ274" s="1"/>
      <c r="XBR274" s="1"/>
      <c r="XBS274" s="1"/>
      <c r="XBT274" s="1"/>
      <c r="XBU274" s="1"/>
      <c r="XBV274" s="1"/>
      <c r="XBW274" s="1"/>
      <c r="XBX274" s="1"/>
      <c r="XBY274" s="1"/>
      <c r="XBZ274" s="1"/>
      <c r="XCA274" s="1"/>
      <c r="XCB274" s="1"/>
      <c r="XCC274" s="1"/>
      <c r="XCD274" s="1"/>
      <c r="XCE274" s="1"/>
      <c r="XCF274" s="1"/>
      <c r="XCG274" s="1"/>
      <c r="XCH274" s="1"/>
      <c r="XCI274" s="1"/>
      <c r="XCJ274" s="1"/>
      <c r="XCK274" s="1"/>
      <c r="XCL274" s="1"/>
      <c r="XCM274" s="1"/>
      <c r="XCN274" s="1"/>
      <c r="XCO274" s="1"/>
      <c r="XCP274" s="1"/>
      <c r="XCQ274" s="1"/>
      <c r="XCR274" s="1"/>
      <c r="XCS274" s="1"/>
      <c r="XCT274" s="1"/>
      <c r="XCU274" s="1"/>
      <c r="XCV274" s="1"/>
      <c r="XCW274" s="1"/>
      <c r="XCX274" s="1"/>
      <c r="XCY274" s="1"/>
      <c r="XCZ274" s="1"/>
      <c r="XDA274" s="1"/>
      <c r="XDB274" s="1"/>
      <c r="XDC274" s="1"/>
      <c r="XDD274" s="1"/>
      <c r="XDE274" s="1"/>
      <c r="XDF274" s="1"/>
      <c r="XDG274" s="1"/>
      <c r="XDH274" s="1"/>
      <c r="XDI274" s="1"/>
      <c r="XDJ274" s="1"/>
      <c r="XDK274" s="1"/>
      <c r="XDL274" s="1"/>
      <c r="XDM274" s="1"/>
      <c r="XDN274" s="1"/>
      <c r="XDO274" s="1"/>
      <c r="XDP274" s="1"/>
      <c r="XDQ274" s="1"/>
      <c r="XDR274" s="1"/>
      <c r="XDS274" s="1"/>
      <c r="XDT274" s="1"/>
      <c r="XDU274" s="1"/>
      <c r="XDV274" s="1"/>
      <c r="XDW274" s="1"/>
      <c r="XDX274" s="1"/>
      <c r="XDY274" s="1"/>
      <c r="XDZ274" s="1"/>
      <c r="XEA274" s="1"/>
      <c r="XEB274" s="1"/>
      <c r="XEC274" s="1"/>
      <c r="XED274" s="1"/>
      <c r="XEE274" s="1"/>
      <c r="XEF274" s="1"/>
      <c r="XEG274" s="1"/>
      <c r="XEH274" s="1"/>
      <c r="XEI274" s="1"/>
      <c r="XEJ274" s="1"/>
      <c r="XEK274" s="1"/>
      <c r="XEL274" s="1"/>
      <c r="XEM274" s="1"/>
      <c r="XEN274" s="1"/>
      <c r="XEO274" s="1"/>
      <c r="XEP274" s="1"/>
      <c r="XEQ274" s="1"/>
      <c r="XER274" s="1"/>
      <c r="XES274" s="1"/>
      <c r="XET274" s="1"/>
      <c r="XEU274" s="1"/>
      <c r="XEV274" s="1"/>
      <c r="XEW274" s="1"/>
      <c r="XEX274" s="1"/>
      <c r="XEY274" s="1"/>
      <c r="XEZ274" s="1"/>
      <c r="XFA274" s="1"/>
      <c r="XFB274" s="1"/>
      <c r="XFC274" s="1"/>
    </row>
    <row r="275" spans="1:150 16226:16383" s="3" customFormat="1" ht="20.25" customHeight="1" x14ac:dyDescent="0.35">
      <c r="A275" s="90" t="s">
        <v>359</v>
      </c>
      <c r="B275" s="91"/>
      <c r="C275" s="91"/>
      <c r="D275" s="91"/>
      <c r="E275" s="91"/>
      <c r="F275" s="91"/>
      <c r="G275" s="91"/>
      <c r="H275" s="92"/>
      <c r="I275" s="4">
        <f>4</f>
        <v>4</v>
      </c>
      <c r="J275" s="1"/>
      <c r="K275" s="1"/>
      <c r="L275" s="1"/>
      <c r="M275" s="1"/>
      <c r="N275" s="1"/>
      <c r="O275" s="1"/>
      <c r="P275" s="1"/>
      <c r="Q275" s="1"/>
      <c r="R275" s="1"/>
      <c r="S275" s="1"/>
      <c r="T275" s="1"/>
      <c r="U275" s="1"/>
      <c r="V275" s="1"/>
      <c r="W275" s="1"/>
      <c r="X275" s="1"/>
      <c r="Y275" s="1"/>
      <c r="Z275" s="1"/>
      <c r="AA275" s="1"/>
      <c r="AB275" s="1"/>
      <c r="AC275" s="1"/>
      <c r="AD275" s="1"/>
      <c r="AE275" s="1"/>
      <c r="AF275" s="1"/>
      <c r="AG275" s="1"/>
      <c r="AH275" s="1"/>
      <c r="AI275" s="1"/>
      <c r="AJ275" s="1"/>
      <c r="AK275" s="1"/>
      <c r="AL275" s="1"/>
      <c r="AM275" s="1"/>
      <c r="AN275" s="1"/>
      <c r="AO275" s="1"/>
      <c r="AP275" s="1"/>
      <c r="AQ275" s="1"/>
      <c r="AR275" s="1"/>
      <c r="AS275" s="1"/>
      <c r="AT275" s="1"/>
      <c r="AU275" s="1"/>
      <c r="AV275" s="1"/>
      <c r="AW275" s="1"/>
      <c r="AX275" s="1"/>
      <c r="AY275" s="1"/>
      <c r="AZ275" s="1"/>
      <c r="BA275" s="1"/>
      <c r="BB275" s="1"/>
      <c r="BC275" s="1"/>
      <c r="BD275" s="1"/>
      <c r="BE275" s="1"/>
      <c r="BF275" s="1"/>
      <c r="BG275" s="1"/>
      <c r="BH275" s="1"/>
      <c r="BI275" s="1"/>
      <c r="BJ275" s="1"/>
      <c r="BK275" s="1"/>
      <c r="BL275" s="1"/>
      <c r="BM275" s="1"/>
      <c r="BN275" s="1"/>
      <c r="BO275" s="1"/>
      <c r="BP275" s="1"/>
      <c r="BQ275" s="1"/>
      <c r="BR275" s="1"/>
      <c r="BS275" s="1"/>
      <c r="BT275" s="1"/>
      <c r="BU275" s="1"/>
      <c r="BV275" s="1"/>
      <c r="BW275" s="1"/>
      <c r="BX275" s="1"/>
      <c r="BY275" s="1"/>
      <c r="BZ275" s="1"/>
      <c r="CA275" s="1"/>
      <c r="CB275" s="1"/>
      <c r="CC275" s="1"/>
      <c r="CD275" s="1"/>
      <c r="CE275" s="1"/>
      <c r="CF275" s="1"/>
      <c r="CG275" s="1"/>
      <c r="CH275" s="1"/>
      <c r="CI275" s="1"/>
      <c r="CJ275" s="1"/>
      <c r="CK275" s="1"/>
      <c r="CL275" s="1"/>
      <c r="CM275" s="1"/>
      <c r="CN275" s="1"/>
      <c r="CO275" s="1"/>
      <c r="CP275" s="1"/>
      <c r="CQ275" s="1"/>
      <c r="CR275" s="1"/>
      <c r="CS275" s="1"/>
      <c r="CT275" s="1"/>
      <c r="CU275" s="1"/>
      <c r="CV275" s="1"/>
      <c r="CW275" s="1"/>
      <c r="CX275" s="1"/>
      <c r="CY275" s="1"/>
      <c r="CZ275" s="1"/>
      <c r="DA275" s="1"/>
      <c r="DB275" s="1"/>
      <c r="DC275" s="1"/>
      <c r="DD275" s="1"/>
      <c r="DE275" s="1"/>
      <c r="DF275" s="1"/>
      <c r="DG275" s="1"/>
      <c r="DH275" s="1"/>
      <c r="DI275" s="1"/>
      <c r="DJ275" s="1"/>
      <c r="DK275" s="1"/>
      <c r="DL275" s="1"/>
      <c r="DM275" s="1"/>
      <c r="DN275" s="1"/>
      <c r="DO275" s="1"/>
      <c r="DP275" s="1"/>
      <c r="DQ275" s="1"/>
      <c r="DR275" s="1"/>
      <c r="DS275" s="1"/>
      <c r="DT275" s="1"/>
      <c r="DU275" s="1"/>
      <c r="DV275" s="1"/>
      <c r="DW275" s="1"/>
      <c r="DX275" s="1"/>
      <c r="DY275" s="1"/>
      <c r="DZ275" s="1"/>
      <c r="EA275" s="1"/>
      <c r="EB275" s="1"/>
      <c r="EC275" s="1"/>
      <c r="ED275" s="1"/>
      <c r="EE275" s="1"/>
      <c r="EF275" s="1"/>
      <c r="EG275" s="1"/>
      <c r="EH275" s="1"/>
      <c r="EI275" s="1"/>
      <c r="EJ275" s="1"/>
      <c r="EK275" s="1"/>
      <c r="EL275" s="1"/>
      <c r="EM275" s="1"/>
      <c r="EN275" s="1"/>
      <c r="EO275" s="1"/>
      <c r="EP275" s="1"/>
      <c r="EQ275" s="1"/>
      <c r="ER275" s="1"/>
      <c r="ES275" s="1"/>
      <c r="ET275" s="1"/>
      <c r="WZB275" s="1"/>
      <c r="WZC275" s="1"/>
      <c r="WZD275" s="1"/>
      <c r="WZE275" s="1"/>
      <c r="WZF275" s="1"/>
      <c r="WZG275" s="1"/>
      <c r="WZH275" s="1"/>
      <c r="WZI275" s="1"/>
      <c r="WZJ275" s="1"/>
      <c r="WZK275" s="1"/>
      <c r="WZL275" s="1"/>
      <c r="WZM275" s="1"/>
      <c r="WZN275" s="1"/>
      <c r="WZO275" s="1"/>
      <c r="WZP275" s="1"/>
      <c r="WZQ275" s="1"/>
      <c r="WZR275" s="1"/>
      <c r="WZS275" s="1"/>
      <c r="WZT275" s="1"/>
      <c r="WZU275" s="1"/>
      <c r="WZV275" s="1"/>
      <c r="WZW275" s="1"/>
      <c r="WZX275" s="1"/>
      <c r="WZY275" s="1"/>
      <c r="WZZ275" s="1"/>
      <c r="XAA275" s="1"/>
      <c r="XAB275" s="1"/>
      <c r="XAC275" s="1"/>
      <c r="XAD275" s="1"/>
      <c r="XAE275" s="1"/>
      <c r="XAF275" s="1"/>
      <c r="XAG275" s="1"/>
      <c r="XAH275" s="1"/>
      <c r="XAI275" s="1"/>
      <c r="XAJ275" s="1"/>
      <c r="XAK275" s="1"/>
      <c r="XAL275" s="1"/>
      <c r="XAM275" s="1"/>
      <c r="XAN275" s="1"/>
      <c r="XAO275" s="1"/>
      <c r="XAP275" s="1"/>
      <c r="XAQ275" s="1"/>
      <c r="XAR275" s="1"/>
      <c r="XAS275" s="1"/>
      <c r="XAT275" s="1"/>
      <c r="XAU275" s="1"/>
      <c r="XAV275" s="1"/>
      <c r="XAW275" s="1"/>
      <c r="XAX275" s="1"/>
      <c r="XAY275" s="1"/>
      <c r="XAZ275" s="1"/>
      <c r="XBA275" s="1"/>
      <c r="XBB275" s="1"/>
      <c r="XBC275" s="1"/>
      <c r="XBD275" s="1"/>
      <c r="XBE275" s="1"/>
      <c r="XBF275" s="1"/>
      <c r="XBG275" s="1"/>
      <c r="XBH275" s="1"/>
      <c r="XBI275" s="1"/>
      <c r="XBJ275" s="1"/>
      <c r="XBK275" s="1"/>
      <c r="XBL275" s="1"/>
      <c r="XBM275" s="1"/>
      <c r="XBN275" s="1"/>
      <c r="XBO275" s="1"/>
      <c r="XBP275" s="1"/>
      <c r="XBQ275" s="1"/>
      <c r="XBR275" s="1"/>
      <c r="XBS275" s="1"/>
      <c r="XBT275" s="1"/>
      <c r="XBU275" s="1"/>
      <c r="XBV275" s="1"/>
      <c r="XBW275" s="1"/>
      <c r="XBX275" s="1"/>
      <c r="XBY275" s="1"/>
      <c r="XBZ275" s="1"/>
      <c r="XCA275" s="1"/>
      <c r="XCB275" s="1"/>
      <c r="XCC275" s="1"/>
      <c r="XCD275" s="1"/>
      <c r="XCE275" s="1"/>
      <c r="XCF275" s="1"/>
      <c r="XCG275" s="1"/>
      <c r="XCH275" s="1"/>
      <c r="XCI275" s="1"/>
      <c r="XCJ275" s="1"/>
      <c r="XCK275" s="1"/>
      <c r="XCL275" s="1"/>
      <c r="XCM275" s="1"/>
      <c r="XCN275" s="1"/>
      <c r="XCO275" s="1"/>
      <c r="XCP275" s="1"/>
      <c r="XCQ275" s="1"/>
      <c r="XCR275" s="1"/>
      <c r="XCS275" s="1"/>
      <c r="XCT275" s="1"/>
      <c r="XCU275" s="1"/>
      <c r="XCV275" s="1"/>
      <c r="XCW275" s="1"/>
      <c r="XCX275" s="1"/>
      <c r="XCY275" s="1"/>
      <c r="XCZ275" s="1"/>
      <c r="XDA275" s="1"/>
      <c r="XDB275" s="1"/>
      <c r="XDC275" s="1"/>
      <c r="XDD275" s="1"/>
      <c r="XDE275" s="1"/>
      <c r="XDF275" s="1"/>
      <c r="XDG275" s="1"/>
      <c r="XDH275" s="1"/>
      <c r="XDI275" s="1"/>
      <c r="XDJ275" s="1"/>
      <c r="XDK275" s="1"/>
      <c r="XDL275" s="1"/>
      <c r="XDM275" s="1"/>
      <c r="XDN275" s="1"/>
      <c r="XDO275" s="1"/>
      <c r="XDP275" s="1"/>
      <c r="XDQ275" s="1"/>
      <c r="XDR275" s="1"/>
      <c r="XDS275" s="1"/>
      <c r="XDT275" s="1"/>
      <c r="XDU275" s="1"/>
      <c r="XDV275" s="1"/>
      <c r="XDW275" s="1"/>
      <c r="XDX275" s="1"/>
      <c r="XDY275" s="1"/>
      <c r="XDZ275" s="1"/>
      <c r="XEA275" s="1"/>
      <c r="XEB275" s="1"/>
      <c r="XEC275" s="1"/>
      <c r="XED275" s="1"/>
      <c r="XEE275" s="1"/>
      <c r="XEF275" s="1"/>
      <c r="XEG275" s="1"/>
      <c r="XEH275" s="1"/>
      <c r="XEI275" s="1"/>
      <c r="XEJ275" s="1"/>
      <c r="XEK275" s="1"/>
      <c r="XEL275" s="1"/>
      <c r="XEM275" s="1"/>
      <c r="XEN275" s="1"/>
      <c r="XEO275" s="1"/>
      <c r="XEP275" s="1"/>
      <c r="XEQ275" s="1"/>
      <c r="XER275" s="1"/>
      <c r="XES275" s="1"/>
      <c r="XET275" s="1"/>
      <c r="XEU275" s="1"/>
      <c r="XEV275" s="1"/>
      <c r="XEW275" s="1"/>
      <c r="XEX275" s="1"/>
      <c r="XEY275" s="1"/>
      <c r="XEZ275" s="1"/>
      <c r="XFA275" s="1"/>
      <c r="XFB275" s="1"/>
      <c r="XFC275" s="1"/>
    </row>
    <row r="276" spans="1:150 16226:16383" s="3" customFormat="1" ht="20.25" customHeight="1" x14ac:dyDescent="0.35">
      <c r="A276" s="93">
        <v>1</v>
      </c>
      <c r="B276" s="93"/>
      <c r="C276" s="49" t="s">
        <v>329</v>
      </c>
      <c r="D276" s="86" t="s">
        <v>331</v>
      </c>
      <c r="E276" s="88"/>
      <c r="F276" s="88"/>
      <c r="G276" s="88"/>
      <c r="H276" s="89"/>
      <c r="I276" s="1"/>
      <c r="J276" s="1"/>
      <c r="K276" s="1"/>
      <c r="L276" s="1"/>
      <c r="M276" s="1"/>
      <c r="N276" s="1"/>
      <c r="O276" s="1"/>
      <c r="P276" s="1"/>
      <c r="Q276" s="1"/>
      <c r="R276" s="1"/>
      <c r="S276" s="1"/>
      <c r="T276" s="22" t="str">
        <f t="shared" ref="T276:T281" ca="1" si="107">U276&amp;""&amp;",..,"&amp;""&amp;V276</f>
        <v>201,..,501</v>
      </c>
      <c r="U276" s="22">
        <f ca="1">(SUMPRODUCT(MID(0&amp;(LEFT(A275,SUM(LEN(A275)-LEN(SUBSTITUTE(A275,{"0","1","2","3"},""))))), LARGE(INDEX(ISNUMBER(--MID((LEFT(A275,SUM(LEN(A275)-LEN(SUBSTITUTE(A275,{"0","1","2","3"},""))))), ROW(INDIRECT("1:"&amp;LEN((LEFT(A275,SUM(LEN(A275)-LEN(SUBSTITUTE(A275,{"0","1","2","3"},"")))))))), 1)) * ROW(INDIRECT("1:"&amp;LEN((LEFT(A275,SUM(LEN(A275)-LEN(SUBSTITUTE(A275,{"0","1","2","3"},"")))))))), 0), ROW(INDIRECT("1:"&amp;LEN((LEFT(A275,SUM(LEN(A275)-LEN(SUBSTITUTE(A275,{"0","1","2","3"},"")))))))))+1, 1) * 10^ROW(INDIRECT("1:"&amp;LEN((LEFT(A275,SUM(LEN(A275)-LEN(SUBSTITUTE(A275,{"0","1","2","3"},""))))))))/10))*100+1</f>
        <v>201</v>
      </c>
      <c r="V276" s="22">
        <f ca="1">(SUMPRODUCT(MID(0&amp;(--TRIM(RIGHT(SUBSTITUTE(LEFT(A275,_xlfn.AGGREGATE(16,6,FIND({0,1,2,3,4,5,6,7,8,9},A275,ROW(INDIRECT("1:"&amp;LEN(A275)))),1))," ",REPT(" ",LEN(A275))),LEN(A275)))), LARGE(INDEX(ISNUMBER(--MID((--TRIM(RIGHT(SUBSTITUTE(LEFT(A275,_xlfn.AGGREGATE(16,6,FIND({0,1,2,3,4,5,6,7,8,9},A275,ROW(INDIRECT("1:"&amp;LEN(A275)))),1))," ",REPT(" ",LEN(A275))),LEN(A275)))), ROW(INDIRECT("1:"&amp;LEN((--TRIM(RIGHT(SUBSTITUTE(LEFT(A275,_xlfn.AGGREGATE(16,6,FIND({0,1,2,3,4,5,6,7,8,9},A275,ROW(INDIRECT("1:"&amp;LEN(A275)))),1))," ",REPT(" ",LEN(A275))),LEN(A275))))))), 1)) * ROW(INDIRECT("1:"&amp;LEN((--TRIM(RIGHT(SUBSTITUTE(LEFT(A275,_xlfn.AGGREGATE(16,6,FIND({0,1,2,3,4,5,6,7,8,9},A275,ROW(INDIRECT("1:"&amp;LEN(A275)))),1))," ",REPT(" ",LEN(A275))),LEN(A275))))))), 0), ROW(INDIRECT("1:"&amp;LEN((--TRIM(RIGHT(SUBSTITUTE(LEFT(A275,_xlfn.AGGREGATE(16,6,FIND({0,1,2,3,4,5,6,7,8,9},A275,ROW(INDIRECT("1:"&amp;LEN(A275)))),1))," ",REPT(" ",LEN(A275))),LEN(A275))))))))+1, 1) * 10^ROW(INDIRECT("1:"&amp;LEN((--TRIM(RIGHT(SUBSTITUTE(LEFT(A275,_xlfn.AGGREGATE(16,6,FIND({0,1,2,3,4,5,6,7,8,9},A275,ROW(INDIRECT("1:"&amp;LEN(A275)))),1))," ",REPT(" ",LEN(A275))),LEN(A275)))))))/10))*100+1</f>
        <v>501</v>
      </c>
      <c r="W276" s="1"/>
      <c r="X276" s="1"/>
      <c r="Y276" s="1"/>
      <c r="Z276" s="1"/>
      <c r="AA276" s="1"/>
      <c r="AB276" s="1"/>
      <c r="AC276" s="1"/>
      <c r="AD276" s="1"/>
      <c r="AE276" s="1"/>
      <c r="AF276" s="1"/>
      <c r="AG276" s="1"/>
      <c r="AH276" s="1"/>
      <c r="AI276" s="1"/>
      <c r="AJ276" s="1"/>
      <c r="AK276" s="1"/>
      <c r="AL276" s="1"/>
      <c r="AM276" s="1"/>
      <c r="AN276" s="1"/>
      <c r="AO276" s="1"/>
      <c r="AP276" s="1"/>
      <c r="AQ276" s="1"/>
      <c r="AR276" s="1"/>
      <c r="AS276" s="1"/>
      <c r="AT276" s="1"/>
      <c r="AU276" s="1"/>
      <c r="AV276" s="1"/>
      <c r="AW276" s="1"/>
      <c r="AX276" s="1"/>
      <c r="AY276" s="1"/>
      <c r="AZ276" s="1"/>
      <c r="BA276" s="1"/>
      <c r="BB276" s="1"/>
      <c r="BC276" s="1"/>
      <c r="BD276" s="1"/>
      <c r="BE276" s="1"/>
      <c r="BF276" s="1"/>
      <c r="BG276" s="1"/>
      <c r="BH276" s="1"/>
      <c r="BI276" s="1"/>
      <c r="BJ276" s="1"/>
      <c r="BK276" s="1"/>
      <c r="BL276" s="1"/>
      <c r="BM276" s="1"/>
      <c r="BN276" s="1"/>
      <c r="BO276" s="1"/>
      <c r="BP276" s="1"/>
      <c r="BQ276" s="1"/>
      <c r="BR276" s="1"/>
      <c r="BS276" s="1"/>
      <c r="BT276" s="1"/>
      <c r="BU276" s="1"/>
      <c r="BV276" s="1"/>
      <c r="BW276" s="1"/>
      <c r="BX276" s="1"/>
      <c r="BY276" s="1"/>
      <c r="BZ276" s="1"/>
      <c r="CA276" s="1"/>
      <c r="CB276" s="1"/>
      <c r="CC276" s="1"/>
      <c r="CD276" s="1"/>
      <c r="CE276" s="1"/>
      <c r="CF276" s="1"/>
      <c r="CG276" s="1"/>
      <c r="CH276" s="1"/>
      <c r="CI276" s="1"/>
      <c r="CJ276" s="1"/>
      <c r="CK276" s="1"/>
      <c r="CL276" s="1"/>
      <c r="CM276" s="1"/>
      <c r="CN276" s="1"/>
      <c r="CO276" s="1"/>
      <c r="CP276" s="1"/>
      <c r="CQ276" s="1"/>
      <c r="CR276" s="1"/>
      <c r="CS276" s="1"/>
      <c r="CT276" s="1"/>
      <c r="CU276" s="1"/>
      <c r="CV276" s="1"/>
      <c r="CW276" s="1"/>
      <c r="CX276" s="1"/>
      <c r="CY276" s="1"/>
      <c r="CZ276" s="1"/>
      <c r="DA276" s="1"/>
      <c r="DB276" s="1"/>
      <c r="DC276" s="1"/>
      <c r="DD276" s="1"/>
      <c r="DE276" s="1"/>
      <c r="DF276" s="1"/>
      <c r="DG276" s="1"/>
      <c r="DH276" s="1"/>
      <c r="DI276" s="1"/>
      <c r="DJ276" s="1"/>
      <c r="DK276" s="1"/>
      <c r="DL276" s="1"/>
      <c r="DM276" s="1"/>
      <c r="DN276" s="1"/>
      <c r="DO276" s="1"/>
      <c r="DP276" s="1"/>
      <c r="DQ276" s="1"/>
      <c r="DR276" s="1"/>
      <c r="DS276" s="1"/>
      <c r="DT276" s="1"/>
      <c r="DU276" s="1"/>
      <c r="DV276" s="1"/>
      <c r="DW276" s="1"/>
      <c r="DX276" s="1"/>
      <c r="DY276" s="1"/>
      <c r="DZ276" s="1"/>
      <c r="EA276" s="1"/>
      <c r="EB276" s="1"/>
      <c r="EC276" s="1"/>
      <c r="ED276" s="1"/>
      <c r="EE276" s="1"/>
      <c r="EF276" s="1"/>
      <c r="EG276" s="1"/>
      <c r="EH276" s="1"/>
      <c r="EI276" s="1"/>
      <c r="EJ276" s="1"/>
      <c r="EK276" s="1"/>
      <c r="EL276" s="1"/>
      <c r="EM276" s="1"/>
      <c r="EN276" s="1"/>
      <c r="EO276" s="1"/>
      <c r="EP276" s="1"/>
      <c r="EQ276" s="1"/>
      <c r="ER276" s="1"/>
      <c r="ES276" s="1"/>
      <c r="ET276" s="1"/>
      <c r="WZB276" s="1"/>
      <c r="WZC276" s="1"/>
      <c r="WZD276" s="1"/>
      <c r="WZE276" s="1"/>
      <c r="WZF276" s="1"/>
      <c r="WZG276" s="1"/>
      <c r="WZH276" s="1"/>
      <c r="WZI276" s="1"/>
      <c r="WZJ276" s="1"/>
      <c r="WZK276" s="1"/>
      <c r="WZL276" s="1"/>
      <c r="WZM276" s="1"/>
      <c r="WZN276" s="1"/>
      <c r="WZO276" s="1"/>
      <c r="WZP276" s="1"/>
      <c r="WZQ276" s="1"/>
      <c r="WZR276" s="1"/>
      <c r="WZS276" s="1"/>
      <c r="WZT276" s="1"/>
      <c r="WZU276" s="1"/>
      <c r="WZV276" s="1"/>
      <c r="WZW276" s="1"/>
      <c r="WZX276" s="1"/>
      <c r="WZY276" s="1"/>
      <c r="WZZ276" s="1"/>
      <c r="XAA276" s="1"/>
      <c r="XAB276" s="1"/>
      <c r="XAC276" s="1"/>
      <c r="XAD276" s="1"/>
      <c r="XAE276" s="1"/>
      <c r="XAF276" s="1"/>
      <c r="XAG276" s="1"/>
      <c r="XAH276" s="1"/>
      <c r="XAI276" s="1"/>
      <c r="XAJ276" s="1"/>
      <c r="XAK276" s="1"/>
      <c r="XAL276" s="1"/>
      <c r="XAM276" s="1"/>
      <c r="XAN276" s="1"/>
      <c r="XAO276" s="1"/>
      <c r="XAP276" s="1"/>
      <c r="XAQ276" s="1"/>
      <c r="XAR276" s="1"/>
      <c r="XAS276" s="1"/>
      <c r="XAT276" s="1"/>
      <c r="XAU276" s="1"/>
      <c r="XAV276" s="1"/>
      <c r="XAW276" s="1"/>
      <c r="XAX276" s="1"/>
      <c r="XAY276" s="1"/>
      <c r="XAZ276" s="1"/>
      <c r="XBA276" s="1"/>
      <c r="XBB276" s="1"/>
      <c r="XBC276" s="1"/>
      <c r="XBD276" s="1"/>
      <c r="XBE276" s="1"/>
      <c r="XBF276" s="1"/>
      <c r="XBG276" s="1"/>
      <c r="XBH276" s="1"/>
      <c r="XBI276" s="1"/>
      <c r="XBJ276" s="1"/>
      <c r="XBK276" s="1"/>
      <c r="XBL276" s="1"/>
      <c r="XBM276" s="1"/>
      <c r="XBN276" s="1"/>
      <c r="XBO276" s="1"/>
      <c r="XBP276" s="1"/>
      <c r="XBQ276" s="1"/>
      <c r="XBR276" s="1"/>
      <c r="XBS276" s="1"/>
      <c r="XBT276" s="1"/>
      <c r="XBU276" s="1"/>
      <c r="XBV276" s="1"/>
      <c r="XBW276" s="1"/>
      <c r="XBX276" s="1"/>
      <c r="XBY276" s="1"/>
      <c r="XBZ276" s="1"/>
      <c r="XCA276" s="1"/>
      <c r="XCB276" s="1"/>
      <c r="XCC276" s="1"/>
      <c r="XCD276" s="1"/>
      <c r="XCE276" s="1"/>
      <c r="XCF276" s="1"/>
      <c r="XCG276" s="1"/>
      <c r="XCH276" s="1"/>
      <c r="XCI276" s="1"/>
      <c r="XCJ276" s="1"/>
      <c r="XCK276" s="1"/>
      <c r="XCL276" s="1"/>
      <c r="XCM276" s="1"/>
      <c r="XCN276" s="1"/>
      <c r="XCO276" s="1"/>
      <c r="XCP276" s="1"/>
      <c r="XCQ276" s="1"/>
      <c r="XCR276" s="1"/>
      <c r="XCS276" s="1"/>
      <c r="XCT276" s="1"/>
      <c r="XCU276" s="1"/>
      <c r="XCV276" s="1"/>
      <c r="XCW276" s="1"/>
      <c r="XCX276" s="1"/>
      <c r="XCY276" s="1"/>
      <c r="XCZ276" s="1"/>
      <c r="XDA276" s="1"/>
      <c r="XDB276" s="1"/>
      <c r="XDC276" s="1"/>
      <c r="XDD276" s="1"/>
      <c r="XDE276" s="1"/>
      <c r="XDF276" s="1"/>
      <c r="XDG276" s="1"/>
      <c r="XDH276" s="1"/>
      <c r="XDI276" s="1"/>
      <c r="XDJ276" s="1"/>
      <c r="XDK276" s="1"/>
      <c r="XDL276" s="1"/>
      <c r="XDM276" s="1"/>
      <c r="XDN276" s="1"/>
      <c r="XDO276" s="1"/>
      <c r="XDP276" s="1"/>
      <c r="XDQ276" s="1"/>
      <c r="XDR276" s="1"/>
      <c r="XDS276" s="1"/>
      <c r="XDT276" s="1"/>
      <c r="XDU276" s="1"/>
      <c r="XDV276" s="1"/>
      <c r="XDW276" s="1"/>
      <c r="XDX276" s="1"/>
      <c r="XDY276" s="1"/>
      <c r="XDZ276" s="1"/>
      <c r="XEA276" s="1"/>
      <c r="XEB276" s="1"/>
      <c r="XEC276" s="1"/>
      <c r="XED276" s="1"/>
      <c r="XEE276" s="1"/>
      <c r="XEF276" s="1"/>
      <c r="XEG276" s="1"/>
      <c r="XEH276" s="1"/>
      <c r="XEI276" s="1"/>
      <c r="XEJ276" s="1"/>
      <c r="XEK276" s="1"/>
      <c r="XEL276" s="1"/>
      <c r="XEM276" s="1"/>
      <c r="XEN276" s="1"/>
      <c r="XEO276" s="1"/>
      <c r="XEP276" s="1"/>
      <c r="XEQ276" s="1"/>
      <c r="XER276" s="1"/>
      <c r="XES276" s="1"/>
      <c r="XET276" s="1"/>
      <c r="XEU276" s="1"/>
      <c r="XEV276" s="1"/>
      <c r="XEW276" s="1"/>
      <c r="XEX276" s="1"/>
      <c r="XEY276" s="1"/>
      <c r="XEZ276" s="1"/>
      <c r="XFA276" s="1"/>
      <c r="XFB276" s="1"/>
      <c r="XFC276" s="1"/>
    </row>
    <row r="277" spans="1:150 16226:16383" s="3" customFormat="1" ht="20.25" customHeight="1" x14ac:dyDescent="0.35">
      <c r="A277" s="84">
        <f>A276+1</f>
        <v>2</v>
      </c>
      <c r="B277" s="85"/>
      <c r="C277" s="49" t="s">
        <v>329</v>
      </c>
      <c r="D277" s="86" t="s">
        <v>331</v>
      </c>
      <c r="E277" s="96"/>
      <c r="F277" s="96"/>
      <c r="G277" s="88"/>
      <c r="H277" s="89"/>
      <c r="I277" s="1"/>
      <c r="J277" s="1"/>
      <c r="K277" s="1"/>
      <c r="L277" s="1"/>
      <c r="M277" s="1"/>
      <c r="N277" s="1"/>
      <c r="O277" s="1"/>
      <c r="P277" s="1"/>
      <c r="Q277" s="1"/>
      <c r="R277" s="1"/>
      <c r="S277" s="1"/>
      <c r="T277" s="22" t="str">
        <f t="shared" ca="1" si="107"/>
        <v>202,..,502</v>
      </c>
      <c r="U277" s="22">
        <f ca="1">U276+1</f>
        <v>202</v>
      </c>
      <c r="V277" s="22">
        <f ca="1">V276+1</f>
        <v>502</v>
      </c>
      <c r="W277" s="1"/>
      <c r="X277" s="1"/>
      <c r="Y277" s="1"/>
      <c r="Z277" s="1"/>
      <c r="AA277" s="1"/>
      <c r="AB277" s="1"/>
      <c r="AC277" s="1"/>
      <c r="AD277" s="1"/>
      <c r="AE277" s="1"/>
      <c r="AF277" s="1"/>
      <c r="AG277" s="1"/>
      <c r="AH277" s="1"/>
      <c r="AI277" s="1"/>
      <c r="AJ277" s="1"/>
      <c r="AK277" s="1"/>
      <c r="AL277" s="1"/>
      <c r="AM277" s="1"/>
      <c r="AN277" s="1"/>
      <c r="AO277" s="1"/>
      <c r="AP277" s="1"/>
      <c r="AQ277" s="1"/>
      <c r="AR277" s="1"/>
      <c r="AS277" s="1"/>
      <c r="AT277" s="1"/>
      <c r="AU277" s="1"/>
      <c r="AV277" s="1"/>
      <c r="AW277" s="1"/>
      <c r="AX277" s="1"/>
      <c r="AY277" s="1"/>
      <c r="AZ277" s="1"/>
      <c r="BA277" s="1"/>
      <c r="BB277" s="1"/>
      <c r="BC277" s="1"/>
      <c r="BD277" s="1"/>
      <c r="BE277" s="1"/>
      <c r="BF277" s="1"/>
      <c r="BG277" s="1"/>
      <c r="BH277" s="1"/>
      <c r="BI277" s="1"/>
      <c r="BJ277" s="1"/>
      <c r="BK277" s="1"/>
      <c r="BL277" s="1"/>
      <c r="BM277" s="1"/>
      <c r="BN277" s="1"/>
      <c r="BO277" s="1"/>
      <c r="BP277" s="1"/>
      <c r="BQ277" s="1"/>
      <c r="BR277" s="1"/>
      <c r="BS277" s="1"/>
      <c r="BT277" s="1"/>
      <c r="BU277" s="1"/>
      <c r="BV277" s="1"/>
      <c r="BW277" s="1"/>
      <c r="BX277" s="1"/>
      <c r="BY277" s="1"/>
      <c r="BZ277" s="1"/>
      <c r="CA277" s="1"/>
      <c r="CB277" s="1"/>
      <c r="CC277" s="1"/>
      <c r="CD277" s="1"/>
      <c r="CE277" s="1"/>
      <c r="CF277" s="1"/>
      <c r="CG277" s="1"/>
      <c r="CH277" s="1"/>
      <c r="CI277" s="1"/>
      <c r="CJ277" s="1"/>
      <c r="CK277" s="1"/>
      <c r="CL277" s="1"/>
      <c r="CM277" s="1"/>
      <c r="CN277" s="1"/>
      <c r="CO277" s="1"/>
      <c r="CP277" s="1"/>
      <c r="CQ277" s="1"/>
      <c r="CR277" s="1"/>
      <c r="CS277" s="1"/>
      <c r="CT277" s="1"/>
      <c r="CU277" s="1"/>
      <c r="CV277" s="1"/>
      <c r="CW277" s="1"/>
      <c r="CX277" s="1"/>
      <c r="CY277" s="1"/>
      <c r="CZ277" s="1"/>
      <c r="DA277" s="1"/>
      <c r="DB277" s="1"/>
      <c r="DC277" s="1"/>
      <c r="DD277" s="1"/>
      <c r="DE277" s="1"/>
      <c r="DF277" s="1"/>
      <c r="DG277" s="1"/>
      <c r="DH277" s="1"/>
      <c r="DI277" s="1"/>
      <c r="DJ277" s="1"/>
      <c r="DK277" s="1"/>
      <c r="DL277" s="1"/>
      <c r="DM277" s="1"/>
      <c r="DN277" s="1"/>
      <c r="DO277" s="1"/>
      <c r="DP277" s="1"/>
      <c r="DQ277" s="1"/>
      <c r="DR277" s="1"/>
      <c r="DS277" s="1"/>
      <c r="DT277" s="1"/>
      <c r="DU277" s="1"/>
      <c r="DV277" s="1"/>
      <c r="DW277" s="1"/>
      <c r="DX277" s="1"/>
      <c r="DY277" s="1"/>
      <c r="DZ277" s="1"/>
      <c r="EA277" s="1"/>
      <c r="EB277" s="1"/>
      <c r="EC277" s="1"/>
      <c r="ED277" s="1"/>
      <c r="EE277" s="1"/>
      <c r="EF277" s="1"/>
      <c r="EG277" s="1"/>
      <c r="EH277" s="1"/>
      <c r="EI277" s="1"/>
      <c r="EJ277" s="1"/>
      <c r="EK277" s="1"/>
      <c r="EL277" s="1"/>
      <c r="EM277" s="1"/>
      <c r="EN277" s="1"/>
      <c r="EO277" s="1"/>
      <c r="EP277" s="1"/>
      <c r="EQ277" s="1"/>
      <c r="ER277" s="1"/>
      <c r="ES277" s="1"/>
      <c r="ET277" s="1"/>
      <c r="WZB277" s="1"/>
      <c r="WZC277" s="1"/>
      <c r="WZD277" s="1"/>
      <c r="WZE277" s="1"/>
      <c r="WZF277" s="1"/>
      <c r="WZG277" s="1"/>
      <c r="WZH277" s="1"/>
      <c r="WZI277" s="1"/>
      <c r="WZJ277" s="1"/>
      <c r="WZK277" s="1"/>
      <c r="WZL277" s="1"/>
      <c r="WZM277" s="1"/>
      <c r="WZN277" s="1"/>
      <c r="WZO277" s="1"/>
      <c r="WZP277" s="1"/>
      <c r="WZQ277" s="1"/>
      <c r="WZR277" s="1"/>
      <c r="WZS277" s="1"/>
      <c r="WZT277" s="1"/>
      <c r="WZU277" s="1"/>
      <c r="WZV277" s="1"/>
      <c r="WZW277" s="1"/>
      <c r="WZX277" s="1"/>
      <c r="WZY277" s="1"/>
      <c r="WZZ277" s="1"/>
      <c r="XAA277" s="1"/>
      <c r="XAB277" s="1"/>
      <c r="XAC277" s="1"/>
      <c r="XAD277" s="1"/>
      <c r="XAE277" s="1"/>
      <c r="XAF277" s="1"/>
      <c r="XAG277" s="1"/>
      <c r="XAH277" s="1"/>
      <c r="XAI277" s="1"/>
      <c r="XAJ277" s="1"/>
      <c r="XAK277" s="1"/>
      <c r="XAL277" s="1"/>
      <c r="XAM277" s="1"/>
      <c r="XAN277" s="1"/>
      <c r="XAO277" s="1"/>
      <c r="XAP277" s="1"/>
      <c r="XAQ277" s="1"/>
      <c r="XAR277" s="1"/>
      <c r="XAS277" s="1"/>
      <c r="XAT277" s="1"/>
      <c r="XAU277" s="1"/>
      <c r="XAV277" s="1"/>
      <c r="XAW277" s="1"/>
      <c r="XAX277" s="1"/>
      <c r="XAY277" s="1"/>
      <c r="XAZ277" s="1"/>
      <c r="XBA277" s="1"/>
      <c r="XBB277" s="1"/>
      <c r="XBC277" s="1"/>
      <c r="XBD277" s="1"/>
      <c r="XBE277" s="1"/>
      <c r="XBF277" s="1"/>
      <c r="XBG277" s="1"/>
      <c r="XBH277" s="1"/>
      <c r="XBI277" s="1"/>
      <c r="XBJ277" s="1"/>
      <c r="XBK277" s="1"/>
      <c r="XBL277" s="1"/>
      <c r="XBM277" s="1"/>
      <c r="XBN277" s="1"/>
      <c r="XBO277" s="1"/>
      <c r="XBP277" s="1"/>
      <c r="XBQ277" s="1"/>
      <c r="XBR277" s="1"/>
      <c r="XBS277" s="1"/>
      <c r="XBT277" s="1"/>
      <c r="XBU277" s="1"/>
      <c r="XBV277" s="1"/>
      <c r="XBW277" s="1"/>
      <c r="XBX277" s="1"/>
      <c r="XBY277" s="1"/>
      <c r="XBZ277" s="1"/>
      <c r="XCA277" s="1"/>
      <c r="XCB277" s="1"/>
      <c r="XCC277" s="1"/>
      <c r="XCD277" s="1"/>
      <c r="XCE277" s="1"/>
      <c r="XCF277" s="1"/>
      <c r="XCG277" s="1"/>
      <c r="XCH277" s="1"/>
      <c r="XCI277" s="1"/>
      <c r="XCJ277" s="1"/>
      <c r="XCK277" s="1"/>
      <c r="XCL277" s="1"/>
      <c r="XCM277" s="1"/>
      <c r="XCN277" s="1"/>
      <c r="XCO277" s="1"/>
      <c r="XCP277" s="1"/>
      <c r="XCQ277" s="1"/>
      <c r="XCR277" s="1"/>
      <c r="XCS277" s="1"/>
      <c r="XCT277" s="1"/>
      <c r="XCU277" s="1"/>
      <c r="XCV277" s="1"/>
      <c r="XCW277" s="1"/>
      <c r="XCX277" s="1"/>
      <c r="XCY277" s="1"/>
      <c r="XCZ277" s="1"/>
      <c r="XDA277" s="1"/>
      <c r="XDB277" s="1"/>
      <c r="XDC277" s="1"/>
      <c r="XDD277" s="1"/>
      <c r="XDE277" s="1"/>
      <c r="XDF277" s="1"/>
      <c r="XDG277" s="1"/>
      <c r="XDH277" s="1"/>
      <c r="XDI277" s="1"/>
      <c r="XDJ277" s="1"/>
      <c r="XDK277" s="1"/>
      <c r="XDL277" s="1"/>
      <c r="XDM277" s="1"/>
      <c r="XDN277" s="1"/>
      <c r="XDO277" s="1"/>
      <c r="XDP277" s="1"/>
      <c r="XDQ277" s="1"/>
      <c r="XDR277" s="1"/>
      <c r="XDS277" s="1"/>
      <c r="XDT277" s="1"/>
      <c r="XDU277" s="1"/>
      <c r="XDV277" s="1"/>
      <c r="XDW277" s="1"/>
      <c r="XDX277" s="1"/>
      <c r="XDY277" s="1"/>
      <c r="XDZ277" s="1"/>
      <c r="XEA277" s="1"/>
      <c r="XEB277" s="1"/>
      <c r="XEC277" s="1"/>
      <c r="XED277" s="1"/>
      <c r="XEE277" s="1"/>
      <c r="XEF277" s="1"/>
      <c r="XEG277" s="1"/>
      <c r="XEH277" s="1"/>
      <c r="XEI277" s="1"/>
      <c r="XEJ277" s="1"/>
      <c r="XEK277" s="1"/>
      <c r="XEL277" s="1"/>
      <c r="XEM277" s="1"/>
      <c r="XEN277" s="1"/>
      <c r="XEO277" s="1"/>
      <c r="XEP277" s="1"/>
      <c r="XEQ277" s="1"/>
      <c r="XER277" s="1"/>
      <c r="XES277" s="1"/>
      <c r="XET277" s="1"/>
      <c r="XEU277" s="1"/>
      <c r="XEV277" s="1"/>
      <c r="XEW277" s="1"/>
      <c r="XEX277" s="1"/>
      <c r="XEY277" s="1"/>
      <c r="XEZ277" s="1"/>
      <c r="XFA277" s="1"/>
      <c r="XFB277" s="1"/>
      <c r="XFC277" s="1"/>
    </row>
    <row r="278" spans="1:150 16226:16383" s="3" customFormat="1" ht="20.25" customHeight="1" x14ac:dyDescent="0.35">
      <c r="A278" s="84">
        <f t="shared" ref="A278:A281" si="108">A277+1</f>
        <v>3</v>
      </c>
      <c r="B278" s="85"/>
      <c r="C278" s="49" t="s">
        <v>329</v>
      </c>
      <c r="D278" s="49" t="s">
        <v>360</v>
      </c>
      <c r="E278" s="70">
        <f>(144.53)*(10.764)</f>
        <v>1555.72092</v>
      </c>
      <c r="F278" s="70">
        <f>(2.64*1.63+3.97*1.53)*(10.764)</f>
        <v>111.70125720000001</v>
      </c>
      <c r="G278" s="6">
        <v>0</v>
      </c>
      <c r="H278" s="6">
        <f t="shared" ref="H278:H279" si="109">E278+F278+(IF(G278&lt;101,G278,IF(G278&lt;201,G278/2,IF(G278&lt;=301,G278/3,G278/4))))</f>
        <v>1667.4221772000001</v>
      </c>
      <c r="I278" s="1"/>
      <c r="J278" s="1"/>
      <c r="K278" s="1"/>
      <c r="L278" s="1"/>
      <c r="M278" s="1"/>
      <c r="N278" s="1"/>
      <c r="O278" s="1"/>
      <c r="P278" s="1"/>
      <c r="Q278" s="1"/>
      <c r="R278" s="1"/>
      <c r="S278" s="1"/>
      <c r="T278" s="22" t="str">
        <f t="shared" ca="1" si="107"/>
        <v>203,..,503</v>
      </c>
      <c r="U278" s="22">
        <f t="shared" ref="U278:V278" ca="1" si="110">U277+1</f>
        <v>203</v>
      </c>
      <c r="V278" s="22">
        <f t="shared" ca="1" si="110"/>
        <v>503</v>
      </c>
      <c r="W278" s="1"/>
      <c r="X278" s="1"/>
      <c r="Y278" s="1"/>
      <c r="Z278" s="1"/>
      <c r="AA278" s="1"/>
      <c r="AB278" s="1"/>
      <c r="AC278" s="1"/>
      <c r="AD278" s="1"/>
      <c r="AE278" s="1"/>
      <c r="AF278" s="1"/>
      <c r="AG278" s="1"/>
      <c r="AH278" s="1"/>
      <c r="AI278" s="1"/>
      <c r="AJ278" s="1"/>
      <c r="AK278" s="1"/>
      <c r="AL278" s="1"/>
      <c r="AM278" s="1"/>
      <c r="AN278" s="1"/>
      <c r="AO278" s="1"/>
      <c r="AP278" s="1"/>
      <c r="AQ278" s="1"/>
      <c r="AR278" s="1"/>
      <c r="AS278" s="1"/>
      <c r="AT278" s="1"/>
      <c r="AU278" s="1"/>
      <c r="AV278" s="1"/>
      <c r="AW278" s="1"/>
      <c r="AX278" s="1"/>
      <c r="AY278" s="1"/>
      <c r="AZ278" s="1"/>
      <c r="BA278" s="1"/>
      <c r="BB278" s="1"/>
      <c r="BC278" s="1"/>
      <c r="BD278" s="1"/>
      <c r="BE278" s="1"/>
      <c r="BF278" s="1"/>
      <c r="BG278" s="1"/>
      <c r="BH278" s="1"/>
      <c r="BI278" s="1"/>
      <c r="BJ278" s="1"/>
      <c r="BK278" s="1"/>
      <c r="BL278" s="1"/>
      <c r="BM278" s="1"/>
      <c r="BN278" s="1"/>
      <c r="BO278" s="1"/>
      <c r="BP278" s="1"/>
      <c r="BQ278" s="1"/>
      <c r="BR278" s="1"/>
      <c r="BS278" s="1"/>
      <c r="BT278" s="1"/>
      <c r="BU278" s="1"/>
      <c r="BV278" s="1"/>
      <c r="BW278" s="1"/>
      <c r="BX278" s="1"/>
      <c r="BY278" s="1"/>
      <c r="BZ278" s="1"/>
      <c r="CA278" s="1"/>
      <c r="CB278" s="1"/>
      <c r="CC278" s="1"/>
      <c r="CD278" s="1"/>
      <c r="CE278" s="1"/>
      <c r="CF278" s="1"/>
      <c r="CG278" s="1"/>
      <c r="CH278" s="1"/>
      <c r="CI278" s="1"/>
      <c r="CJ278" s="1"/>
      <c r="CK278" s="1"/>
      <c r="CL278" s="1"/>
      <c r="CM278" s="1"/>
      <c r="CN278" s="1"/>
      <c r="CO278" s="1"/>
      <c r="CP278" s="1"/>
      <c r="CQ278" s="1"/>
      <c r="CR278" s="1"/>
      <c r="CS278" s="1"/>
      <c r="CT278" s="1"/>
      <c r="CU278" s="1"/>
      <c r="CV278" s="1"/>
      <c r="CW278" s="1"/>
      <c r="CX278" s="1"/>
      <c r="CY278" s="1"/>
      <c r="CZ278" s="1"/>
      <c r="DA278" s="1"/>
      <c r="DB278" s="1"/>
      <c r="DC278" s="1"/>
      <c r="DD278" s="1"/>
      <c r="DE278" s="1"/>
      <c r="DF278" s="1"/>
      <c r="DG278" s="1"/>
      <c r="DH278" s="1"/>
      <c r="DI278" s="1"/>
      <c r="DJ278" s="1"/>
      <c r="DK278" s="1"/>
      <c r="DL278" s="1"/>
      <c r="DM278" s="1"/>
      <c r="DN278" s="1"/>
      <c r="DO278" s="1"/>
      <c r="DP278" s="1"/>
      <c r="DQ278" s="1"/>
      <c r="DR278" s="1"/>
      <c r="DS278" s="1"/>
      <c r="DT278" s="1"/>
      <c r="DU278" s="1"/>
      <c r="DV278" s="1"/>
      <c r="DW278" s="1"/>
      <c r="DX278" s="1"/>
      <c r="DY278" s="1"/>
      <c r="DZ278" s="1"/>
      <c r="EA278" s="1"/>
      <c r="EB278" s="1"/>
      <c r="EC278" s="1"/>
      <c r="ED278" s="1"/>
      <c r="EE278" s="1"/>
      <c r="EF278" s="1"/>
      <c r="EG278" s="1"/>
      <c r="EH278" s="1"/>
      <c r="EI278" s="1"/>
      <c r="EJ278" s="1"/>
      <c r="EK278" s="1"/>
      <c r="EL278" s="1"/>
      <c r="EM278" s="1"/>
      <c r="EN278" s="1"/>
      <c r="EO278" s="1"/>
      <c r="EP278" s="1"/>
      <c r="EQ278" s="1"/>
      <c r="ER278" s="1"/>
      <c r="ES278" s="1"/>
      <c r="ET278" s="1"/>
      <c r="WZB278" s="1"/>
      <c r="WZC278" s="1"/>
      <c r="WZD278" s="1"/>
      <c r="WZE278" s="1"/>
      <c r="WZF278" s="1"/>
      <c r="WZG278" s="1"/>
      <c r="WZH278" s="1"/>
      <c r="WZI278" s="1"/>
      <c r="WZJ278" s="1"/>
      <c r="WZK278" s="1"/>
      <c r="WZL278" s="1"/>
      <c r="WZM278" s="1"/>
      <c r="WZN278" s="1"/>
      <c r="WZO278" s="1"/>
      <c r="WZP278" s="1"/>
      <c r="WZQ278" s="1"/>
      <c r="WZR278" s="1"/>
      <c r="WZS278" s="1"/>
      <c r="WZT278" s="1"/>
      <c r="WZU278" s="1"/>
      <c r="WZV278" s="1"/>
      <c r="WZW278" s="1"/>
      <c r="WZX278" s="1"/>
      <c r="WZY278" s="1"/>
      <c r="WZZ278" s="1"/>
      <c r="XAA278" s="1"/>
      <c r="XAB278" s="1"/>
      <c r="XAC278" s="1"/>
      <c r="XAD278" s="1"/>
      <c r="XAE278" s="1"/>
      <c r="XAF278" s="1"/>
      <c r="XAG278" s="1"/>
      <c r="XAH278" s="1"/>
      <c r="XAI278" s="1"/>
      <c r="XAJ278" s="1"/>
      <c r="XAK278" s="1"/>
      <c r="XAL278" s="1"/>
      <c r="XAM278" s="1"/>
      <c r="XAN278" s="1"/>
      <c r="XAO278" s="1"/>
      <c r="XAP278" s="1"/>
      <c r="XAQ278" s="1"/>
      <c r="XAR278" s="1"/>
      <c r="XAS278" s="1"/>
      <c r="XAT278" s="1"/>
      <c r="XAU278" s="1"/>
      <c r="XAV278" s="1"/>
      <c r="XAW278" s="1"/>
      <c r="XAX278" s="1"/>
      <c r="XAY278" s="1"/>
      <c r="XAZ278" s="1"/>
      <c r="XBA278" s="1"/>
      <c r="XBB278" s="1"/>
      <c r="XBC278" s="1"/>
      <c r="XBD278" s="1"/>
      <c r="XBE278" s="1"/>
      <c r="XBF278" s="1"/>
      <c r="XBG278" s="1"/>
      <c r="XBH278" s="1"/>
      <c r="XBI278" s="1"/>
      <c r="XBJ278" s="1"/>
      <c r="XBK278" s="1"/>
      <c r="XBL278" s="1"/>
      <c r="XBM278" s="1"/>
      <c r="XBN278" s="1"/>
      <c r="XBO278" s="1"/>
      <c r="XBP278" s="1"/>
      <c r="XBQ278" s="1"/>
      <c r="XBR278" s="1"/>
      <c r="XBS278" s="1"/>
      <c r="XBT278" s="1"/>
      <c r="XBU278" s="1"/>
      <c r="XBV278" s="1"/>
      <c r="XBW278" s="1"/>
      <c r="XBX278" s="1"/>
      <c r="XBY278" s="1"/>
      <c r="XBZ278" s="1"/>
      <c r="XCA278" s="1"/>
      <c r="XCB278" s="1"/>
      <c r="XCC278" s="1"/>
      <c r="XCD278" s="1"/>
      <c r="XCE278" s="1"/>
      <c r="XCF278" s="1"/>
      <c r="XCG278" s="1"/>
      <c r="XCH278" s="1"/>
      <c r="XCI278" s="1"/>
      <c r="XCJ278" s="1"/>
      <c r="XCK278" s="1"/>
      <c r="XCL278" s="1"/>
      <c r="XCM278" s="1"/>
      <c r="XCN278" s="1"/>
      <c r="XCO278" s="1"/>
      <c r="XCP278" s="1"/>
      <c r="XCQ278" s="1"/>
      <c r="XCR278" s="1"/>
      <c r="XCS278" s="1"/>
      <c r="XCT278" s="1"/>
      <c r="XCU278" s="1"/>
      <c r="XCV278" s="1"/>
      <c r="XCW278" s="1"/>
      <c r="XCX278" s="1"/>
      <c r="XCY278" s="1"/>
      <c r="XCZ278" s="1"/>
      <c r="XDA278" s="1"/>
      <c r="XDB278" s="1"/>
      <c r="XDC278" s="1"/>
      <c r="XDD278" s="1"/>
      <c r="XDE278" s="1"/>
      <c r="XDF278" s="1"/>
      <c r="XDG278" s="1"/>
      <c r="XDH278" s="1"/>
      <c r="XDI278" s="1"/>
      <c r="XDJ278" s="1"/>
      <c r="XDK278" s="1"/>
      <c r="XDL278" s="1"/>
      <c r="XDM278" s="1"/>
      <c r="XDN278" s="1"/>
      <c r="XDO278" s="1"/>
      <c r="XDP278" s="1"/>
      <c r="XDQ278" s="1"/>
      <c r="XDR278" s="1"/>
      <c r="XDS278" s="1"/>
      <c r="XDT278" s="1"/>
      <c r="XDU278" s="1"/>
      <c r="XDV278" s="1"/>
      <c r="XDW278" s="1"/>
      <c r="XDX278" s="1"/>
      <c r="XDY278" s="1"/>
      <c r="XDZ278" s="1"/>
      <c r="XEA278" s="1"/>
      <c r="XEB278" s="1"/>
      <c r="XEC278" s="1"/>
      <c r="XED278" s="1"/>
      <c r="XEE278" s="1"/>
      <c r="XEF278" s="1"/>
      <c r="XEG278" s="1"/>
      <c r="XEH278" s="1"/>
      <c r="XEI278" s="1"/>
      <c r="XEJ278" s="1"/>
      <c r="XEK278" s="1"/>
      <c r="XEL278" s="1"/>
      <c r="XEM278" s="1"/>
      <c r="XEN278" s="1"/>
      <c r="XEO278" s="1"/>
      <c r="XEP278" s="1"/>
      <c r="XEQ278" s="1"/>
      <c r="XER278" s="1"/>
      <c r="XES278" s="1"/>
      <c r="XET278" s="1"/>
      <c r="XEU278" s="1"/>
      <c r="XEV278" s="1"/>
      <c r="XEW278" s="1"/>
      <c r="XEX278" s="1"/>
      <c r="XEY278" s="1"/>
      <c r="XEZ278" s="1"/>
      <c r="XFA278" s="1"/>
      <c r="XFB278" s="1"/>
      <c r="XFC278" s="1"/>
    </row>
    <row r="279" spans="1:150 16226:16383" s="3" customFormat="1" ht="20.25" customHeight="1" x14ac:dyDescent="0.35">
      <c r="A279" s="84">
        <f t="shared" si="108"/>
        <v>4</v>
      </c>
      <c r="B279" s="85"/>
      <c r="C279" s="49" t="s">
        <v>329</v>
      </c>
      <c r="D279" s="49" t="s">
        <v>360</v>
      </c>
      <c r="E279" s="70">
        <f>(144.53)*(10.764)</f>
        <v>1555.72092</v>
      </c>
      <c r="F279" s="70">
        <f>(2.64*1.63+3.97*1.53)*(10.764)</f>
        <v>111.70125720000001</v>
      </c>
      <c r="G279" s="6">
        <v>0</v>
      </c>
      <c r="H279" s="6">
        <f t="shared" si="109"/>
        <v>1667.4221772000001</v>
      </c>
      <c r="I279" s="1"/>
      <c r="J279" s="1"/>
      <c r="K279" s="1"/>
      <c r="L279" s="1"/>
      <c r="M279" s="1"/>
      <c r="N279" s="1"/>
      <c r="O279" s="1"/>
      <c r="P279" s="1"/>
      <c r="Q279" s="1"/>
      <c r="R279" s="1"/>
      <c r="S279" s="1"/>
      <c r="T279" s="22" t="str">
        <f t="shared" ca="1" si="107"/>
        <v>204,..,504</v>
      </c>
      <c r="U279" s="22">
        <f t="shared" ref="U279:V279" ca="1" si="111">U278+1</f>
        <v>204</v>
      </c>
      <c r="V279" s="22">
        <f t="shared" ca="1" si="111"/>
        <v>504</v>
      </c>
      <c r="W279" s="1"/>
      <c r="X279" s="1"/>
      <c r="Y279" s="1"/>
      <c r="Z279" s="1"/>
      <c r="AA279" s="1"/>
      <c r="AB279" s="1"/>
      <c r="AC279" s="1"/>
      <c r="AD279" s="1"/>
      <c r="AE279" s="1"/>
      <c r="AF279" s="1"/>
      <c r="AG279" s="1"/>
      <c r="AH279" s="1"/>
      <c r="AI279" s="1"/>
      <c r="AJ279" s="1"/>
      <c r="AK279" s="1"/>
      <c r="AL279" s="1"/>
      <c r="AM279" s="1"/>
      <c r="AN279" s="1"/>
      <c r="AO279" s="1"/>
      <c r="AP279" s="1"/>
      <c r="AQ279" s="1"/>
      <c r="AR279" s="1"/>
      <c r="AS279" s="1"/>
      <c r="AT279" s="1"/>
      <c r="AU279" s="1"/>
      <c r="AV279" s="1"/>
      <c r="AW279" s="1"/>
      <c r="AX279" s="1"/>
      <c r="AY279" s="1"/>
      <c r="AZ279" s="1"/>
      <c r="BA279" s="1"/>
      <c r="BB279" s="1"/>
      <c r="BC279" s="1"/>
      <c r="BD279" s="1"/>
      <c r="BE279" s="1"/>
      <c r="BF279" s="1"/>
      <c r="BG279" s="1"/>
      <c r="BH279" s="1"/>
      <c r="BI279" s="1"/>
      <c r="BJ279" s="1"/>
      <c r="BK279" s="1"/>
      <c r="BL279" s="1"/>
      <c r="BM279" s="1"/>
      <c r="BN279" s="1"/>
      <c r="BO279" s="1"/>
      <c r="BP279" s="1"/>
      <c r="BQ279" s="1"/>
      <c r="BR279" s="1"/>
      <c r="BS279" s="1"/>
      <c r="BT279" s="1"/>
      <c r="BU279" s="1"/>
      <c r="BV279" s="1"/>
      <c r="BW279" s="1"/>
      <c r="BX279" s="1"/>
      <c r="BY279" s="1"/>
      <c r="BZ279" s="1"/>
      <c r="CA279" s="1"/>
      <c r="CB279" s="1"/>
      <c r="CC279" s="1"/>
      <c r="CD279" s="1"/>
      <c r="CE279" s="1"/>
      <c r="CF279" s="1"/>
      <c r="CG279" s="1"/>
      <c r="CH279" s="1"/>
      <c r="CI279" s="1"/>
      <c r="CJ279" s="1"/>
      <c r="CK279" s="1"/>
      <c r="CL279" s="1"/>
      <c r="CM279" s="1"/>
      <c r="CN279" s="1"/>
      <c r="CO279" s="1"/>
      <c r="CP279" s="1"/>
      <c r="CQ279" s="1"/>
      <c r="CR279" s="1"/>
      <c r="CS279" s="1"/>
      <c r="CT279" s="1"/>
      <c r="CU279" s="1"/>
      <c r="CV279" s="1"/>
      <c r="CW279" s="1"/>
      <c r="CX279" s="1"/>
      <c r="CY279" s="1"/>
      <c r="CZ279" s="1"/>
      <c r="DA279" s="1"/>
      <c r="DB279" s="1"/>
      <c r="DC279" s="1"/>
      <c r="DD279" s="1"/>
      <c r="DE279" s="1"/>
      <c r="DF279" s="1"/>
      <c r="DG279" s="1"/>
      <c r="DH279" s="1"/>
      <c r="DI279" s="1"/>
      <c r="DJ279" s="1"/>
      <c r="DK279" s="1"/>
      <c r="DL279" s="1"/>
      <c r="DM279" s="1"/>
      <c r="DN279" s="1"/>
      <c r="DO279" s="1"/>
      <c r="DP279" s="1"/>
      <c r="DQ279" s="1"/>
      <c r="DR279" s="1"/>
      <c r="DS279" s="1"/>
      <c r="DT279" s="1"/>
      <c r="DU279" s="1"/>
      <c r="DV279" s="1"/>
      <c r="DW279" s="1"/>
      <c r="DX279" s="1"/>
      <c r="DY279" s="1"/>
      <c r="DZ279" s="1"/>
      <c r="EA279" s="1"/>
      <c r="EB279" s="1"/>
      <c r="EC279" s="1"/>
      <c r="ED279" s="1"/>
      <c r="EE279" s="1"/>
      <c r="EF279" s="1"/>
      <c r="EG279" s="1"/>
      <c r="EH279" s="1"/>
      <c r="EI279" s="1"/>
      <c r="EJ279" s="1"/>
      <c r="EK279" s="1"/>
      <c r="EL279" s="1"/>
      <c r="EM279" s="1"/>
      <c r="EN279" s="1"/>
      <c r="EO279" s="1"/>
      <c r="EP279" s="1"/>
      <c r="EQ279" s="1"/>
      <c r="ER279" s="1"/>
      <c r="ES279" s="1"/>
      <c r="ET279" s="1"/>
      <c r="WZB279" s="1"/>
      <c r="WZC279" s="1"/>
      <c r="WZD279" s="1"/>
      <c r="WZE279" s="1"/>
      <c r="WZF279" s="1"/>
      <c r="WZG279" s="1"/>
      <c r="WZH279" s="1"/>
      <c r="WZI279" s="1"/>
      <c r="WZJ279" s="1"/>
      <c r="WZK279" s="1"/>
      <c r="WZL279" s="1"/>
      <c r="WZM279" s="1"/>
      <c r="WZN279" s="1"/>
      <c r="WZO279" s="1"/>
      <c r="WZP279" s="1"/>
      <c r="WZQ279" s="1"/>
      <c r="WZR279" s="1"/>
      <c r="WZS279" s="1"/>
      <c r="WZT279" s="1"/>
      <c r="WZU279" s="1"/>
      <c r="WZV279" s="1"/>
      <c r="WZW279" s="1"/>
      <c r="WZX279" s="1"/>
      <c r="WZY279" s="1"/>
      <c r="WZZ279" s="1"/>
      <c r="XAA279" s="1"/>
      <c r="XAB279" s="1"/>
      <c r="XAC279" s="1"/>
      <c r="XAD279" s="1"/>
      <c r="XAE279" s="1"/>
      <c r="XAF279" s="1"/>
      <c r="XAG279" s="1"/>
      <c r="XAH279" s="1"/>
      <c r="XAI279" s="1"/>
      <c r="XAJ279" s="1"/>
      <c r="XAK279" s="1"/>
      <c r="XAL279" s="1"/>
      <c r="XAM279" s="1"/>
      <c r="XAN279" s="1"/>
      <c r="XAO279" s="1"/>
      <c r="XAP279" s="1"/>
      <c r="XAQ279" s="1"/>
      <c r="XAR279" s="1"/>
      <c r="XAS279" s="1"/>
      <c r="XAT279" s="1"/>
      <c r="XAU279" s="1"/>
      <c r="XAV279" s="1"/>
      <c r="XAW279" s="1"/>
      <c r="XAX279" s="1"/>
      <c r="XAY279" s="1"/>
      <c r="XAZ279" s="1"/>
      <c r="XBA279" s="1"/>
      <c r="XBB279" s="1"/>
      <c r="XBC279" s="1"/>
      <c r="XBD279" s="1"/>
      <c r="XBE279" s="1"/>
      <c r="XBF279" s="1"/>
      <c r="XBG279" s="1"/>
      <c r="XBH279" s="1"/>
      <c r="XBI279" s="1"/>
      <c r="XBJ279" s="1"/>
      <c r="XBK279" s="1"/>
      <c r="XBL279" s="1"/>
      <c r="XBM279" s="1"/>
      <c r="XBN279" s="1"/>
      <c r="XBO279" s="1"/>
      <c r="XBP279" s="1"/>
      <c r="XBQ279" s="1"/>
      <c r="XBR279" s="1"/>
      <c r="XBS279" s="1"/>
      <c r="XBT279" s="1"/>
      <c r="XBU279" s="1"/>
      <c r="XBV279" s="1"/>
      <c r="XBW279" s="1"/>
      <c r="XBX279" s="1"/>
      <c r="XBY279" s="1"/>
      <c r="XBZ279" s="1"/>
      <c r="XCA279" s="1"/>
      <c r="XCB279" s="1"/>
      <c r="XCC279" s="1"/>
      <c r="XCD279" s="1"/>
      <c r="XCE279" s="1"/>
      <c r="XCF279" s="1"/>
      <c r="XCG279" s="1"/>
      <c r="XCH279" s="1"/>
      <c r="XCI279" s="1"/>
      <c r="XCJ279" s="1"/>
      <c r="XCK279" s="1"/>
      <c r="XCL279" s="1"/>
      <c r="XCM279" s="1"/>
      <c r="XCN279" s="1"/>
      <c r="XCO279" s="1"/>
      <c r="XCP279" s="1"/>
      <c r="XCQ279" s="1"/>
      <c r="XCR279" s="1"/>
      <c r="XCS279" s="1"/>
      <c r="XCT279" s="1"/>
      <c r="XCU279" s="1"/>
      <c r="XCV279" s="1"/>
      <c r="XCW279" s="1"/>
      <c r="XCX279" s="1"/>
      <c r="XCY279" s="1"/>
      <c r="XCZ279" s="1"/>
      <c r="XDA279" s="1"/>
      <c r="XDB279" s="1"/>
      <c r="XDC279" s="1"/>
      <c r="XDD279" s="1"/>
      <c r="XDE279" s="1"/>
      <c r="XDF279" s="1"/>
      <c r="XDG279" s="1"/>
      <c r="XDH279" s="1"/>
      <c r="XDI279" s="1"/>
      <c r="XDJ279" s="1"/>
      <c r="XDK279" s="1"/>
      <c r="XDL279" s="1"/>
      <c r="XDM279" s="1"/>
      <c r="XDN279" s="1"/>
      <c r="XDO279" s="1"/>
      <c r="XDP279" s="1"/>
      <c r="XDQ279" s="1"/>
      <c r="XDR279" s="1"/>
      <c r="XDS279" s="1"/>
      <c r="XDT279" s="1"/>
      <c r="XDU279" s="1"/>
      <c r="XDV279" s="1"/>
      <c r="XDW279" s="1"/>
      <c r="XDX279" s="1"/>
      <c r="XDY279" s="1"/>
      <c r="XDZ279" s="1"/>
      <c r="XEA279" s="1"/>
      <c r="XEB279" s="1"/>
      <c r="XEC279" s="1"/>
      <c r="XED279" s="1"/>
      <c r="XEE279" s="1"/>
      <c r="XEF279" s="1"/>
      <c r="XEG279" s="1"/>
      <c r="XEH279" s="1"/>
      <c r="XEI279" s="1"/>
      <c r="XEJ279" s="1"/>
      <c r="XEK279" s="1"/>
      <c r="XEL279" s="1"/>
      <c r="XEM279" s="1"/>
      <c r="XEN279" s="1"/>
      <c r="XEO279" s="1"/>
      <c r="XEP279" s="1"/>
      <c r="XEQ279" s="1"/>
      <c r="XER279" s="1"/>
      <c r="XES279" s="1"/>
      <c r="XET279" s="1"/>
      <c r="XEU279" s="1"/>
      <c r="XEV279" s="1"/>
      <c r="XEW279" s="1"/>
      <c r="XEX279" s="1"/>
      <c r="XEY279" s="1"/>
      <c r="XEZ279" s="1"/>
      <c r="XFA279" s="1"/>
      <c r="XFB279" s="1"/>
      <c r="XFC279" s="1"/>
    </row>
    <row r="280" spans="1:150 16226:16383" s="3" customFormat="1" ht="20.25" customHeight="1" x14ac:dyDescent="0.35">
      <c r="A280" s="84">
        <f t="shared" si="108"/>
        <v>5</v>
      </c>
      <c r="B280" s="85"/>
      <c r="C280" s="49" t="s">
        <v>329</v>
      </c>
      <c r="D280" s="86" t="s">
        <v>331</v>
      </c>
      <c r="E280" s="87"/>
      <c r="F280" s="87"/>
      <c r="G280" s="88"/>
      <c r="H280" s="89"/>
      <c r="I280" s="1"/>
      <c r="J280" s="1"/>
      <c r="K280" s="1"/>
      <c r="L280" s="1"/>
      <c r="M280" s="1"/>
      <c r="N280" s="1"/>
      <c r="O280" s="1"/>
      <c r="P280" s="1"/>
      <c r="Q280" s="1"/>
      <c r="R280" s="1"/>
      <c r="S280" s="1"/>
      <c r="T280" s="22" t="str">
        <f t="shared" ca="1" si="107"/>
        <v>205,..,505</v>
      </c>
      <c r="U280" s="22">
        <f t="shared" ref="U280:V280" ca="1" si="112">U279+1</f>
        <v>205</v>
      </c>
      <c r="V280" s="22">
        <f t="shared" ca="1" si="112"/>
        <v>505</v>
      </c>
      <c r="W280" s="1"/>
      <c r="X280" s="1"/>
      <c r="Y280" s="1"/>
      <c r="Z280" s="1"/>
      <c r="AA280" s="1"/>
      <c r="AB280" s="1"/>
      <c r="AC280" s="1"/>
      <c r="AD280" s="1"/>
      <c r="AE280" s="1"/>
      <c r="AF280" s="1"/>
      <c r="AG280" s="1"/>
      <c r="AH280" s="1"/>
      <c r="AI280" s="1"/>
      <c r="AJ280" s="1"/>
      <c r="AK280" s="1"/>
      <c r="AL280" s="1"/>
      <c r="AM280" s="1"/>
      <c r="AN280" s="1"/>
      <c r="AO280" s="1"/>
      <c r="AP280" s="1"/>
      <c r="AQ280" s="1"/>
      <c r="AR280" s="1"/>
      <c r="AS280" s="1"/>
      <c r="AT280" s="1"/>
      <c r="AU280" s="1"/>
      <c r="AV280" s="1"/>
      <c r="AW280" s="1"/>
      <c r="AX280" s="1"/>
      <c r="AY280" s="1"/>
      <c r="AZ280" s="1"/>
      <c r="BA280" s="1"/>
      <c r="BB280" s="1"/>
      <c r="BC280" s="1"/>
      <c r="BD280" s="1"/>
      <c r="BE280" s="1"/>
      <c r="BF280" s="1"/>
      <c r="BG280" s="1"/>
      <c r="BH280" s="1"/>
      <c r="BI280" s="1"/>
      <c r="BJ280" s="1"/>
      <c r="BK280" s="1"/>
      <c r="BL280" s="1"/>
      <c r="BM280" s="1"/>
      <c r="BN280" s="1"/>
      <c r="BO280" s="1"/>
      <c r="BP280" s="1"/>
      <c r="BQ280" s="1"/>
      <c r="BR280" s="1"/>
      <c r="BS280" s="1"/>
      <c r="BT280" s="1"/>
      <c r="BU280" s="1"/>
      <c r="BV280" s="1"/>
      <c r="BW280" s="1"/>
      <c r="BX280" s="1"/>
      <c r="BY280" s="1"/>
      <c r="BZ280" s="1"/>
      <c r="CA280" s="1"/>
      <c r="CB280" s="1"/>
      <c r="CC280" s="1"/>
      <c r="CD280" s="1"/>
      <c r="CE280" s="1"/>
      <c r="CF280" s="1"/>
      <c r="CG280" s="1"/>
      <c r="CH280" s="1"/>
      <c r="CI280" s="1"/>
      <c r="CJ280" s="1"/>
      <c r="CK280" s="1"/>
      <c r="CL280" s="1"/>
      <c r="CM280" s="1"/>
      <c r="CN280" s="1"/>
      <c r="CO280" s="1"/>
      <c r="CP280" s="1"/>
      <c r="CQ280" s="1"/>
      <c r="CR280" s="1"/>
      <c r="CS280" s="1"/>
      <c r="CT280" s="1"/>
      <c r="CU280" s="1"/>
      <c r="CV280" s="1"/>
      <c r="CW280" s="1"/>
      <c r="CX280" s="1"/>
      <c r="CY280" s="1"/>
      <c r="CZ280" s="1"/>
      <c r="DA280" s="1"/>
      <c r="DB280" s="1"/>
      <c r="DC280" s="1"/>
      <c r="DD280" s="1"/>
      <c r="DE280" s="1"/>
      <c r="DF280" s="1"/>
      <c r="DG280" s="1"/>
      <c r="DH280" s="1"/>
      <c r="DI280" s="1"/>
      <c r="DJ280" s="1"/>
      <c r="DK280" s="1"/>
      <c r="DL280" s="1"/>
      <c r="DM280" s="1"/>
      <c r="DN280" s="1"/>
      <c r="DO280" s="1"/>
      <c r="DP280" s="1"/>
      <c r="DQ280" s="1"/>
      <c r="DR280" s="1"/>
      <c r="DS280" s="1"/>
      <c r="DT280" s="1"/>
      <c r="DU280" s="1"/>
      <c r="DV280" s="1"/>
      <c r="DW280" s="1"/>
      <c r="DX280" s="1"/>
      <c r="DY280" s="1"/>
      <c r="DZ280" s="1"/>
      <c r="EA280" s="1"/>
      <c r="EB280" s="1"/>
      <c r="EC280" s="1"/>
      <c r="ED280" s="1"/>
      <c r="EE280" s="1"/>
      <c r="EF280" s="1"/>
      <c r="EG280" s="1"/>
      <c r="EH280" s="1"/>
      <c r="EI280" s="1"/>
      <c r="EJ280" s="1"/>
      <c r="EK280" s="1"/>
      <c r="EL280" s="1"/>
      <c r="EM280" s="1"/>
      <c r="EN280" s="1"/>
      <c r="EO280" s="1"/>
      <c r="EP280" s="1"/>
      <c r="EQ280" s="1"/>
      <c r="ER280" s="1"/>
      <c r="ES280" s="1"/>
      <c r="ET280" s="1"/>
      <c r="WZB280" s="1"/>
      <c r="WZC280" s="1"/>
      <c r="WZD280" s="1"/>
      <c r="WZE280" s="1"/>
      <c r="WZF280" s="1"/>
      <c r="WZG280" s="1"/>
      <c r="WZH280" s="1"/>
      <c r="WZI280" s="1"/>
      <c r="WZJ280" s="1"/>
      <c r="WZK280" s="1"/>
      <c r="WZL280" s="1"/>
      <c r="WZM280" s="1"/>
      <c r="WZN280" s="1"/>
      <c r="WZO280" s="1"/>
      <c r="WZP280" s="1"/>
      <c r="WZQ280" s="1"/>
      <c r="WZR280" s="1"/>
      <c r="WZS280" s="1"/>
      <c r="WZT280" s="1"/>
      <c r="WZU280" s="1"/>
      <c r="WZV280" s="1"/>
      <c r="WZW280" s="1"/>
      <c r="WZX280" s="1"/>
      <c r="WZY280" s="1"/>
      <c r="WZZ280" s="1"/>
      <c r="XAA280" s="1"/>
      <c r="XAB280" s="1"/>
      <c r="XAC280" s="1"/>
      <c r="XAD280" s="1"/>
      <c r="XAE280" s="1"/>
      <c r="XAF280" s="1"/>
      <c r="XAG280" s="1"/>
      <c r="XAH280" s="1"/>
      <c r="XAI280" s="1"/>
      <c r="XAJ280" s="1"/>
      <c r="XAK280" s="1"/>
      <c r="XAL280" s="1"/>
      <c r="XAM280" s="1"/>
      <c r="XAN280" s="1"/>
      <c r="XAO280" s="1"/>
      <c r="XAP280" s="1"/>
      <c r="XAQ280" s="1"/>
      <c r="XAR280" s="1"/>
      <c r="XAS280" s="1"/>
      <c r="XAT280" s="1"/>
      <c r="XAU280" s="1"/>
      <c r="XAV280" s="1"/>
      <c r="XAW280" s="1"/>
      <c r="XAX280" s="1"/>
      <c r="XAY280" s="1"/>
      <c r="XAZ280" s="1"/>
      <c r="XBA280" s="1"/>
      <c r="XBB280" s="1"/>
      <c r="XBC280" s="1"/>
      <c r="XBD280" s="1"/>
      <c r="XBE280" s="1"/>
      <c r="XBF280" s="1"/>
      <c r="XBG280" s="1"/>
      <c r="XBH280" s="1"/>
      <c r="XBI280" s="1"/>
      <c r="XBJ280" s="1"/>
      <c r="XBK280" s="1"/>
      <c r="XBL280" s="1"/>
      <c r="XBM280" s="1"/>
      <c r="XBN280" s="1"/>
      <c r="XBO280" s="1"/>
      <c r="XBP280" s="1"/>
      <c r="XBQ280" s="1"/>
      <c r="XBR280" s="1"/>
      <c r="XBS280" s="1"/>
      <c r="XBT280" s="1"/>
      <c r="XBU280" s="1"/>
      <c r="XBV280" s="1"/>
      <c r="XBW280" s="1"/>
      <c r="XBX280" s="1"/>
      <c r="XBY280" s="1"/>
      <c r="XBZ280" s="1"/>
      <c r="XCA280" s="1"/>
      <c r="XCB280" s="1"/>
      <c r="XCC280" s="1"/>
      <c r="XCD280" s="1"/>
      <c r="XCE280" s="1"/>
      <c r="XCF280" s="1"/>
      <c r="XCG280" s="1"/>
      <c r="XCH280" s="1"/>
      <c r="XCI280" s="1"/>
      <c r="XCJ280" s="1"/>
      <c r="XCK280" s="1"/>
      <c r="XCL280" s="1"/>
      <c r="XCM280" s="1"/>
      <c r="XCN280" s="1"/>
      <c r="XCO280" s="1"/>
      <c r="XCP280" s="1"/>
      <c r="XCQ280" s="1"/>
      <c r="XCR280" s="1"/>
      <c r="XCS280" s="1"/>
      <c r="XCT280" s="1"/>
      <c r="XCU280" s="1"/>
      <c r="XCV280" s="1"/>
      <c r="XCW280" s="1"/>
      <c r="XCX280" s="1"/>
      <c r="XCY280" s="1"/>
      <c r="XCZ280" s="1"/>
      <c r="XDA280" s="1"/>
      <c r="XDB280" s="1"/>
      <c r="XDC280" s="1"/>
      <c r="XDD280" s="1"/>
      <c r="XDE280" s="1"/>
      <c r="XDF280" s="1"/>
      <c r="XDG280" s="1"/>
      <c r="XDH280" s="1"/>
      <c r="XDI280" s="1"/>
      <c r="XDJ280" s="1"/>
      <c r="XDK280" s="1"/>
      <c r="XDL280" s="1"/>
      <c r="XDM280" s="1"/>
      <c r="XDN280" s="1"/>
      <c r="XDO280" s="1"/>
      <c r="XDP280" s="1"/>
      <c r="XDQ280" s="1"/>
      <c r="XDR280" s="1"/>
      <c r="XDS280" s="1"/>
      <c r="XDT280" s="1"/>
      <c r="XDU280" s="1"/>
      <c r="XDV280" s="1"/>
      <c r="XDW280" s="1"/>
      <c r="XDX280" s="1"/>
      <c r="XDY280" s="1"/>
      <c r="XDZ280" s="1"/>
      <c r="XEA280" s="1"/>
      <c r="XEB280" s="1"/>
      <c r="XEC280" s="1"/>
      <c r="XED280" s="1"/>
      <c r="XEE280" s="1"/>
      <c r="XEF280" s="1"/>
      <c r="XEG280" s="1"/>
      <c r="XEH280" s="1"/>
      <c r="XEI280" s="1"/>
      <c r="XEJ280" s="1"/>
      <c r="XEK280" s="1"/>
      <c r="XEL280" s="1"/>
      <c r="XEM280" s="1"/>
      <c r="XEN280" s="1"/>
      <c r="XEO280" s="1"/>
      <c r="XEP280" s="1"/>
      <c r="XEQ280" s="1"/>
      <c r="XER280" s="1"/>
      <c r="XES280" s="1"/>
      <c r="XET280" s="1"/>
      <c r="XEU280" s="1"/>
      <c r="XEV280" s="1"/>
      <c r="XEW280" s="1"/>
      <c r="XEX280" s="1"/>
      <c r="XEY280" s="1"/>
      <c r="XEZ280" s="1"/>
      <c r="XFA280" s="1"/>
      <c r="XFB280" s="1"/>
      <c r="XFC280" s="1"/>
    </row>
    <row r="281" spans="1:150 16226:16383" s="3" customFormat="1" ht="20.25" customHeight="1" x14ac:dyDescent="0.35">
      <c r="A281" s="84">
        <f t="shared" si="108"/>
        <v>6</v>
      </c>
      <c r="B281" s="85"/>
      <c r="C281" s="49" t="s">
        <v>329</v>
      </c>
      <c r="D281" s="86" t="s">
        <v>331</v>
      </c>
      <c r="E281" s="88"/>
      <c r="F281" s="88"/>
      <c r="G281" s="88"/>
      <c r="H281" s="89"/>
      <c r="I281" s="1"/>
      <c r="J281" s="1"/>
      <c r="K281" s="1"/>
      <c r="L281" s="1"/>
      <c r="M281" s="1"/>
      <c r="N281" s="1"/>
      <c r="O281" s="1"/>
      <c r="P281" s="1"/>
      <c r="Q281" s="1"/>
      <c r="R281" s="1"/>
      <c r="S281" s="1"/>
      <c r="T281" s="22" t="str">
        <f t="shared" ca="1" si="107"/>
        <v>206,..,506</v>
      </c>
      <c r="U281" s="22">
        <f t="shared" ref="U281:V281" ca="1" si="113">U280+1</f>
        <v>206</v>
      </c>
      <c r="V281" s="22">
        <f t="shared" ca="1" si="113"/>
        <v>506</v>
      </c>
      <c r="W281" s="1"/>
      <c r="X281" s="1"/>
      <c r="Y281" s="1"/>
      <c r="Z281" s="1"/>
      <c r="AA281" s="1"/>
      <c r="AB281" s="1"/>
      <c r="AC281" s="1"/>
      <c r="AD281" s="1"/>
      <c r="AE281" s="1"/>
      <c r="AF281" s="1"/>
      <c r="AG281" s="1"/>
      <c r="AH281" s="1"/>
      <c r="AI281" s="1"/>
      <c r="AJ281" s="1"/>
      <c r="AK281" s="1"/>
      <c r="AL281" s="1"/>
      <c r="AM281" s="1"/>
      <c r="AN281" s="1"/>
      <c r="AO281" s="1"/>
      <c r="AP281" s="1"/>
      <c r="AQ281" s="1"/>
      <c r="AR281" s="1"/>
      <c r="AS281" s="1"/>
      <c r="AT281" s="1"/>
      <c r="AU281" s="1"/>
      <c r="AV281" s="1"/>
      <c r="AW281" s="1"/>
      <c r="AX281" s="1"/>
      <c r="AY281" s="1"/>
      <c r="AZ281" s="1"/>
      <c r="BA281" s="1"/>
      <c r="BB281" s="1"/>
      <c r="BC281" s="1"/>
      <c r="BD281" s="1"/>
      <c r="BE281" s="1"/>
      <c r="BF281" s="1"/>
      <c r="BG281" s="1"/>
      <c r="BH281" s="1"/>
      <c r="BI281" s="1"/>
      <c r="BJ281" s="1"/>
      <c r="BK281" s="1"/>
      <c r="BL281" s="1"/>
      <c r="BM281" s="1"/>
      <c r="BN281" s="1"/>
      <c r="BO281" s="1"/>
      <c r="BP281" s="1"/>
      <c r="BQ281" s="1"/>
      <c r="BR281" s="1"/>
      <c r="BS281" s="1"/>
      <c r="BT281" s="1"/>
      <c r="BU281" s="1"/>
      <c r="BV281" s="1"/>
      <c r="BW281" s="1"/>
      <c r="BX281" s="1"/>
      <c r="BY281" s="1"/>
      <c r="BZ281" s="1"/>
      <c r="CA281" s="1"/>
      <c r="CB281" s="1"/>
      <c r="CC281" s="1"/>
      <c r="CD281" s="1"/>
      <c r="CE281" s="1"/>
      <c r="CF281" s="1"/>
      <c r="CG281" s="1"/>
      <c r="CH281" s="1"/>
      <c r="CI281" s="1"/>
      <c r="CJ281" s="1"/>
      <c r="CK281" s="1"/>
      <c r="CL281" s="1"/>
      <c r="CM281" s="1"/>
      <c r="CN281" s="1"/>
      <c r="CO281" s="1"/>
      <c r="CP281" s="1"/>
      <c r="CQ281" s="1"/>
      <c r="CR281" s="1"/>
      <c r="CS281" s="1"/>
      <c r="CT281" s="1"/>
      <c r="CU281" s="1"/>
      <c r="CV281" s="1"/>
      <c r="CW281" s="1"/>
      <c r="CX281" s="1"/>
      <c r="CY281" s="1"/>
      <c r="CZ281" s="1"/>
      <c r="DA281" s="1"/>
      <c r="DB281" s="1"/>
      <c r="DC281" s="1"/>
      <c r="DD281" s="1"/>
      <c r="DE281" s="1"/>
      <c r="DF281" s="1"/>
      <c r="DG281" s="1"/>
      <c r="DH281" s="1"/>
      <c r="DI281" s="1"/>
      <c r="DJ281" s="1"/>
      <c r="DK281" s="1"/>
      <c r="DL281" s="1"/>
      <c r="DM281" s="1"/>
      <c r="DN281" s="1"/>
      <c r="DO281" s="1"/>
      <c r="DP281" s="1"/>
      <c r="DQ281" s="1"/>
      <c r="DR281" s="1"/>
      <c r="DS281" s="1"/>
      <c r="DT281" s="1"/>
      <c r="DU281" s="1"/>
      <c r="DV281" s="1"/>
      <c r="DW281" s="1"/>
      <c r="DX281" s="1"/>
      <c r="DY281" s="1"/>
      <c r="DZ281" s="1"/>
      <c r="EA281" s="1"/>
      <c r="EB281" s="1"/>
      <c r="EC281" s="1"/>
      <c r="ED281" s="1"/>
      <c r="EE281" s="1"/>
      <c r="EF281" s="1"/>
      <c r="EG281" s="1"/>
      <c r="EH281" s="1"/>
      <c r="EI281" s="1"/>
      <c r="EJ281" s="1"/>
      <c r="EK281" s="1"/>
      <c r="EL281" s="1"/>
      <c r="EM281" s="1"/>
      <c r="EN281" s="1"/>
      <c r="EO281" s="1"/>
      <c r="EP281" s="1"/>
      <c r="EQ281" s="1"/>
      <c r="ER281" s="1"/>
      <c r="ES281" s="1"/>
      <c r="ET281" s="1"/>
      <c r="WZB281" s="1"/>
      <c r="WZC281" s="1"/>
      <c r="WZD281" s="1"/>
      <c r="WZE281" s="1"/>
      <c r="WZF281" s="1"/>
      <c r="WZG281" s="1"/>
      <c r="WZH281" s="1"/>
      <c r="WZI281" s="1"/>
      <c r="WZJ281" s="1"/>
      <c r="WZK281" s="1"/>
      <c r="WZL281" s="1"/>
      <c r="WZM281" s="1"/>
      <c r="WZN281" s="1"/>
      <c r="WZO281" s="1"/>
      <c r="WZP281" s="1"/>
      <c r="WZQ281" s="1"/>
      <c r="WZR281" s="1"/>
      <c r="WZS281" s="1"/>
      <c r="WZT281" s="1"/>
      <c r="WZU281" s="1"/>
      <c r="WZV281" s="1"/>
      <c r="WZW281" s="1"/>
      <c r="WZX281" s="1"/>
      <c r="WZY281" s="1"/>
      <c r="WZZ281" s="1"/>
      <c r="XAA281" s="1"/>
      <c r="XAB281" s="1"/>
      <c r="XAC281" s="1"/>
      <c r="XAD281" s="1"/>
      <c r="XAE281" s="1"/>
      <c r="XAF281" s="1"/>
      <c r="XAG281" s="1"/>
      <c r="XAH281" s="1"/>
      <c r="XAI281" s="1"/>
      <c r="XAJ281" s="1"/>
      <c r="XAK281" s="1"/>
      <c r="XAL281" s="1"/>
      <c r="XAM281" s="1"/>
      <c r="XAN281" s="1"/>
      <c r="XAO281" s="1"/>
      <c r="XAP281" s="1"/>
      <c r="XAQ281" s="1"/>
      <c r="XAR281" s="1"/>
      <c r="XAS281" s="1"/>
      <c r="XAT281" s="1"/>
      <c r="XAU281" s="1"/>
      <c r="XAV281" s="1"/>
      <c r="XAW281" s="1"/>
      <c r="XAX281" s="1"/>
      <c r="XAY281" s="1"/>
      <c r="XAZ281" s="1"/>
      <c r="XBA281" s="1"/>
      <c r="XBB281" s="1"/>
      <c r="XBC281" s="1"/>
      <c r="XBD281" s="1"/>
      <c r="XBE281" s="1"/>
      <c r="XBF281" s="1"/>
      <c r="XBG281" s="1"/>
      <c r="XBH281" s="1"/>
      <c r="XBI281" s="1"/>
      <c r="XBJ281" s="1"/>
      <c r="XBK281" s="1"/>
      <c r="XBL281" s="1"/>
      <c r="XBM281" s="1"/>
      <c r="XBN281" s="1"/>
      <c r="XBO281" s="1"/>
      <c r="XBP281" s="1"/>
      <c r="XBQ281" s="1"/>
      <c r="XBR281" s="1"/>
      <c r="XBS281" s="1"/>
      <c r="XBT281" s="1"/>
      <c r="XBU281" s="1"/>
      <c r="XBV281" s="1"/>
      <c r="XBW281" s="1"/>
      <c r="XBX281" s="1"/>
      <c r="XBY281" s="1"/>
      <c r="XBZ281" s="1"/>
      <c r="XCA281" s="1"/>
      <c r="XCB281" s="1"/>
      <c r="XCC281" s="1"/>
      <c r="XCD281" s="1"/>
      <c r="XCE281" s="1"/>
      <c r="XCF281" s="1"/>
      <c r="XCG281" s="1"/>
      <c r="XCH281" s="1"/>
      <c r="XCI281" s="1"/>
      <c r="XCJ281" s="1"/>
      <c r="XCK281" s="1"/>
      <c r="XCL281" s="1"/>
      <c r="XCM281" s="1"/>
      <c r="XCN281" s="1"/>
      <c r="XCO281" s="1"/>
      <c r="XCP281" s="1"/>
      <c r="XCQ281" s="1"/>
      <c r="XCR281" s="1"/>
      <c r="XCS281" s="1"/>
      <c r="XCT281" s="1"/>
      <c r="XCU281" s="1"/>
      <c r="XCV281" s="1"/>
      <c r="XCW281" s="1"/>
      <c r="XCX281" s="1"/>
      <c r="XCY281" s="1"/>
      <c r="XCZ281" s="1"/>
      <c r="XDA281" s="1"/>
      <c r="XDB281" s="1"/>
      <c r="XDC281" s="1"/>
      <c r="XDD281" s="1"/>
      <c r="XDE281" s="1"/>
      <c r="XDF281" s="1"/>
      <c r="XDG281" s="1"/>
      <c r="XDH281" s="1"/>
      <c r="XDI281" s="1"/>
      <c r="XDJ281" s="1"/>
      <c r="XDK281" s="1"/>
      <c r="XDL281" s="1"/>
      <c r="XDM281" s="1"/>
      <c r="XDN281" s="1"/>
      <c r="XDO281" s="1"/>
      <c r="XDP281" s="1"/>
      <c r="XDQ281" s="1"/>
      <c r="XDR281" s="1"/>
      <c r="XDS281" s="1"/>
      <c r="XDT281" s="1"/>
      <c r="XDU281" s="1"/>
      <c r="XDV281" s="1"/>
      <c r="XDW281" s="1"/>
      <c r="XDX281" s="1"/>
      <c r="XDY281" s="1"/>
      <c r="XDZ281" s="1"/>
      <c r="XEA281" s="1"/>
      <c r="XEB281" s="1"/>
      <c r="XEC281" s="1"/>
      <c r="XED281" s="1"/>
      <c r="XEE281" s="1"/>
      <c r="XEF281" s="1"/>
      <c r="XEG281" s="1"/>
      <c r="XEH281" s="1"/>
      <c r="XEI281" s="1"/>
      <c r="XEJ281" s="1"/>
      <c r="XEK281" s="1"/>
      <c r="XEL281" s="1"/>
      <c r="XEM281" s="1"/>
      <c r="XEN281" s="1"/>
      <c r="XEO281" s="1"/>
      <c r="XEP281" s="1"/>
      <c r="XEQ281" s="1"/>
      <c r="XER281" s="1"/>
      <c r="XES281" s="1"/>
      <c r="XET281" s="1"/>
      <c r="XEU281" s="1"/>
      <c r="XEV281" s="1"/>
      <c r="XEW281" s="1"/>
      <c r="XEX281" s="1"/>
      <c r="XEY281" s="1"/>
      <c r="XEZ281" s="1"/>
      <c r="XFA281" s="1"/>
      <c r="XFB281" s="1"/>
      <c r="XFC281" s="1"/>
    </row>
    <row r="282" spans="1:150 16226:16383" s="3" customFormat="1" ht="20.25" customHeight="1" x14ac:dyDescent="0.35">
      <c r="A282" s="90" t="s">
        <v>364</v>
      </c>
      <c r="B282" s="91"/>
      <c r="C282" s="91"/>
      <c r="D282" s="91"/>
      <c r="E282" s="91"/>
      <c r="F282" s="91"/>
      <c r="G282" s="91"/>
      <c r="H282" s="92"/>
      <c r="I282" s="4">
        <f>1</f>
        <v>1</v>
      </c>
      <c r="J282" s="1"/>
      <c r="K282" s="1"/>
      <c r="L282" s="1"/>
      <c r="M282" s="1"/>
      <c r="N282" s="1"/>
      <c r="O282" s="1"/>
      <c r="P282" s="1"/>
      <c r="Q282" s="1"/>
      <c r="R282" s="1"/>
      <c r="S282" s="1"/>
      <c r="T282" s="1"/>
      <c r="U282" s="1"/>
      <c r="V282" s="1"/>
      <c r="W282" s="1"/>
      <c r="X282" s="1"/>
      <c r="Y282" s="1"/>
      <c r="Z282" s="1"/>
      <c r="AA282" s="1"/>
      <c r="AB282" s="1"/>
      <c r="AC282" s="1"/>
      <c r="AD282" s="1"/>
      <c r="AE282" s="1"/>
      <c r="AF282" s="1"/>
      <c r="AG282" s="1"/>
      <c r="AH282" s="1"/>
      <c r="AI282" s="1"/>
      <c r="AJ282" s="1"/>
      <c r="AK282" s="1"/>
      <c r="AL282" s="1"/>
      <c r="AM282" s="1"/>
      <c r="AN282" s="1"/>
      <c r="AO282" s="1"/>
      <c r="AP282" s="1"/>
      <c r="AQ282" s="1"/>
      <c r="AR282" s="1"/>
      <c r="AS282" s="1"/>
      <c r="AT282" s="1"/>
      <c r="AU282" s="1"/>
      <c r="AV282" s="1"/>
      <c r="AW282" s="1"/>
      <c r="AX282" s="1"/>
      <c r="AY282" s="1"/>
      <c r="AZ282" s="1"/>
      <c r="BA282" s="1"/>
      <c r="BB282" s="1"/>
      <c r="BC282" s="1"/>
      <c r="BD282" s="1"/>
      <c r="BE282" s="1"/>
      <c r="BF282" s="1"/>
      <c r="BG282" s="1"/>
      <c r="BH282" s="1"/>
      <c r="BI282" s="1"/>
      <c r="BJ282" s="1"/>
      <c r="BK282" s="1"/>
      <c r="BL282" s="1"/>
      <c r="BM282" s="1"/>
      <c r="BN282" s="1"/>
      <c r="BO282" s="1"/>
      <c r="BP282" s="1"/>
      <c r="BQ282" s="1"/>
      <c r="BR282" s="1"/>
      <c r="BS282" s="1"/>
      <c r="BT282" s="1"/>
      <c r="BU282" s="1"/>
      <c r="BV282" s="1"/>
      <c r="BW282" s="1"/>
      <c r="BX282" s="1"/>
      <c r="BY282" s="1"/>
      <c r="BZ282" s="1"/>
      <c r="CA282" s="1"/>
      <c r="CB282" s="1"/>
      <c r="CC282" s="1"/>
      <c r="CD282" s="1"/>
      <c r="CE282" s="1"/>
      <c r="CF282" s="1"/>
      <c r="CG282" s="1"/>
      <c r="CH282" s="1"/>
      <c r="CI282" s="1"/>
      <c r="CJ282" s="1"/>
      <c r="CK282" s="1"/>
      <c r="CL282" s="1"/>
      <c r="CM282" s="1"/>
      <c r="CN282" s="1"/>
      <c r="CO282" s="1"/>
      <c r="CP282" s="1"/>
      <c r="CQ282" s="1"/>
      <c r="CR282" s="1"/>
      <c r="CS282" s="1"/>
      <c r="CT282" s="1"/>
      <c r="CU282" s="1"/>
      <c r="CV282" s="1"/>
      <c r="CW282" s="1"/>
      <c r="CX282" s="1"/>
      <c r="CY282" s="1"/>
      <c r="CZ282" s="1"/>
      <c r="DA282" s="1"/>
      <c r="DB282" s="1"/>
      <c r="DC282" s="1"/>
      <c r="DD282" s="1"/>
      <c r="DE282" s="1"/>
      <c r="DF282" s="1"/>
      <c r="DG282" s="1"/>
      <c r="DH282" s="1"/>
      <c r="DI282" s="1"/>
      <c r="DJ282" s="1"/>
      <c r="DK282" s="1"/>
      <c r="DL282" s="1"/>
      <c r="DM282" s="1"/>
      <c r="DN282" s="1"/>
      <c r="DO282" s="1"/>
      <c r="DP282" s="1"/>
      <c r="DQ282" s="1"/>
      <c r="DR282" s="1"/>
      <c r="DS282" s="1"/>
      <c r="DT282" s="1"/>
      <c r="DU282" s="1"/>
      <c r="DV282" s="1"/>
      <c r="DW282" s="1"/>
      <c r="DX282" s="1"/>
      <c r="DY282" s="1"/>
      <c r="DZ282" s="1"/>
      <c r="EA282" s="1"/>
      <c r="EB282" s="1"/>
      <c r="EC282" s="1"/>
      <c r="ED282" s="1"/>
      <c r="EE282" s="1"/>
      <c r="EF282" s="1"/>
      <c r="EG282" s="1"/>
      <c r="EH282" s="1"/>
      <c r="EI282" s="1"/>
      <c r="EJ282" s="1"/>
      <c r="EK282" s="1"/>
      <c r="EL282" s="1"/>
      <c r="EM282" s="1"/>
      <c r="EN282" s="1"/>
      <c r="EO282" s="1"/>
      <c r="EP282" s="1"/>
      <c r="EQ282" s="1"/>
      <c r="ER282" s="1"/>
      <c r="ES282" s="1"/>
      <c r="ET282" s="1"/>
      <c r="WZB282" s="1"/>
      <c r="WZC282" s="1"/>
      <c r="WZD282" s="1"/>
      <c r="WZE282" s="1"/>
      <c r="WZF282" s="1"/>
      <c r="WZG282" s="1"/>
      <c r="WZH282" s="1"/>
      <c r="WZI282" s="1"/>
      <c r="WZJ282" s="1"/>
      <c r="WZK282" s="1"/>
      <c r="WZL282" s="1"/>
      <c r="WZM282" s="1"/>
      <c r="WZN282" s="1"/>
      <c r="WZO282" s="1"/>
      <c r="WZP282" s="1"/>
      <c r="WZQ282" s="1"/>
      <c r="WZR282" s="1"/>
      <c r="WZS282" s="1"/>
      <c r="WZT282" s="1"/>
      <c r="WZU282" s="1"/>
      <c r="WZV282" s="1"/>
      <c r="WZW282" s="1"/>
      <c r="WZX282" s="1"/>
      <c r="WZY282" s="1"/>
      <c r="WZZ282" s="1"/>
      <c r="XAA282" s="1"/>
      <c r="XAB282" s="1"/>
      <c r="XAC282" s="1"/>
      <c r="XAD282" s="1"/>
      <c r="XAE282" s="1"/>
      <c r="XAF282" s="1"/>
      <c r="XAG282" s="1"/>
      <c r="XAH282" s="1"/>
      <c r="XAI282" s="1"/>
      <c r="XAJ282" s="1"/>
      <c r="XAK282" s="1"/>
      <c r="XAL282" s="1"/>
      <c r="XAM282" s="1"/>
      <c r="XAN282" s="1"/>
      <c r="XAO282" s="1"/>
      <c r="XAP282" s="1"/>
      <c r="XAQ282" s="1"/>
      <c r="XAR282" s="1"/>
      <c r="XAS282" s="1"/>
      <c r="XAT282" s="1"/>
      <c r="XAU282" s="1"/>
      <c r="XAV282" s="1"/>
      <c r="XAW282" s="1"/>
      <c r="XAX282" s="1"/>
      <c r="XAY282" s="1"/>
      <c r="XAZ282" s="1"/>
      <c r="XBA282" s="1"/>
      <c r="XBB282" s="1"/>
      <c r="XBC282" s="1"/>
      <c r="XBD282" s="1"/>
      <c r="XBE282" s="1"/>
      <c r="XBF282" s="1"/>
      <c r="XBG282" s="1"/>
      <c r="XBH282" s="1"/>
      <c r="XBI282" s="1"/>
      <c r="XBJ282" s="1"/>
      <c r="XBK282" s="1"/>
      <c r="XBL282" s="1"/>
      <c r="XBM282" s="1"/>
      <c r="XBN282" s="1"/>
      <c r="XBO282" s="1"/>
      <c r="XBP282" s="1"/>
      <c r="XBQ282" s="1"/>
      <c r="XBR282" s="1"/>
      <c r="XBS282" s="1"/>
      <c r="XBT282" s="1"/>
      <c r="XBU282" s="1"/>
      <c r="XBV282" s="1"/>
      <c r="XBW282" s="1"/>
      <c r="XBX282" s="1"/>
      <c r="XBY282" s="1"/>
      <c r="XBZ282" s="1"/>
      <c r="XCA282" s="1"/>
      <c r="XCB282" s="1"/>
      <c r="XCC282" s="1"/>
      <c r="XCD282" s="1"/>
      <c r="XCE282" s="1"/>
      <c r="XCF282" s="1"/>
      <c r="XCG282" s="1"/>
      <c r="XCH282" s="1"/>
      <c r="XCI282" s="1"/>
      <c r="XCJ282" s="1"/>
      <c r="XCK282" s="1"/>
      <c r="XCL282" s="1"/>
      <c r="XCM282" s="1"/>
      <c r="XCN282" s="1"/>
      <c r="XCO282" s="1"/>
      <c r="XCP282" s="1"/>
      <c r="XCQ282" s="1"/>
      <c r="XCR282" s="1"/>
      <c r="XCS282" s="1"/>
      <c r="XCT282" s="1"/>
      <c r="XCU282" s="1"/>
      <c r="XCV282" s="1"/>
      <c r="XCW282" s="1"/>
      <c r="XCX282" s="1"/>
      <c r="XCY282" s="1"/>
      <c r="XCZ282" s="1"/>
      <c r="XDA282" s="1"/>
      <c r="XDB282" s="1"/>
      <c r="XDC282" s="1"/>
      <c r="XDD282" s="1"/>
      <c r="XDE282" s="1"/>
      <c r="XDF282" s="1"/>
      <c r="XDG282" s="1"/>
      <c r="XDH282" s="1"/>
      <c r="XDI282" s="1"/>
      <c r="XDJ282" s="1"/>
      <c r="XDK282" s="1"/>
      <c r="XDL282" s="1"/>
      <c r="XDM282" s="1"/>
      <c r="XDN282" s="1"/>
      <c r="XDO282" s="1"/>
      <c r="XDP282" s="1"/>
      <c r="XDQ282" s="1"/>
      <c r="XDR282" s="1"/>
      <c r="XDS282" s="1"/>
      <c r="XDT282" s="1"/>
      <c r="XDU282" s="1"/>
      <c r="XDV282" s="1"/>
      <c r="XDW282" s="1"/>
      <c r="XDX282" s="1"/>
      <c r="XDY282" s="1"/>
      <c r="XDZ282" s="1"/>
      <c r="XEA282" s="1"/>
      <c r="XEB282" s="1"/>
      <c r="XEC282" s="1"/>
      <c r="XED282" s="1"/>
      <c r="XEE282" s="1"/>
      <c r="XEF282" s="1"/>
      <c r="XEG282" s="1"/>
      <c r="XEH282" s="1"/>
      <c r="XEI282" s="1"/>
      <c r="XEJ282" s="1"/>
      <c r="XEK282" s="1"/>
      <c r="XEL282" s="1"/>
      <c r="XEM282" s="1"/>
      <c r="XEN282" s="1"/>
      <c r="XEO282" s="1"/>
      <c r="XEP282" s="1"/>
      <c r="XEQ282" s="1"/>
      <c r="XER282" s="1"/>
      <c r="XES282" s="1"/>
      <c r="XET282" s="1"/>
      <c r="XEU282" s="1"/>
      <c r="XEV282" s="1"/>
      <c r="XEW282" s="1"/>
      <c r="XEX282" s="1"/>
      <c r="XEY282" s="1"/>
      <c r="XEZ282" s="1"/>
      <c r="XFA282" s="1"/>
      <c r="XFB282" s="1"/>
      <c r="XFC282" s="1"/>
    </row>
    <row r="283" spans="1:150 16226:16383" s="3" customFormat="1" ht="20.25" customHeight="1" x14ac:dyDescent="0.35">
      <c r="A283" s="93">
        <v>1</v>
      </c>
      <c r="B283" s="93"/>
      <c r="C283" s="49" t="s">
        <v>329</v>
      </c>
      <c r="D283" s="86" t="s">
        <v>331</v>
      </c>
      <c r="E283" s="88"/>
      <c r="F283" s="88"/>
      <c r="G283" s="88"/>
      <c r="H283" s="89"/>
      <c r="I283" s="1"/>
      <c r="J283" s="1"/>
      <c r="K283" s="1"/>
      <c r="L283" s="1"/>
      <c r="M283" s="1"/>
      <c r="N283" s="1"/>
      <c r="O283" s="1"/>
      <c r="P283" s="1"/>
      <c r="Q283" s="1"/>
      <c r="R283" s="1"/>
      <c r="S283" s="1"/>
      <c r="T283" s="22" t="e">
        <f t="shared" ref="T283:T288" ca="1" si="114">U283&amp;""&amp;",..,"&amp;""&amp;V283</f>
        <v>#REF!</v>
      </c>
      <c r="U283" s="22" t="e">
        <f ca="1">(SUMPRODUCT(MID(0&amp;(LEFT(A282,SUM(LEN(A282)-LEN(SUBSTITUTE(A282,{"0","1","2","3"},""))))), LARGE(INDEX(ISNUMBER(--MID((LEFT(A282,SUM(LEN(A282)-LEN(SUBSTITUTE(A282,{"0","1","2","3"},""))))), ROW(INDIRECT("1:"&amp;LEN((LEFT(A282,SUM(LEN(A282)-LEN(SUBSTITUTE(A282,{"0","1","2","3"},"")))))))), 1)) * ROW(INDIRECT("1:"&amp;LEN((LEFT(A282,SUM(LEN(A282)-LEN(SUBSTITUTE(A282,{"0","1","2","3"},"")))))))), 0), ROW(INDIRECT("1:"&amp;LEN((LEFT(A282,SUM(LEN(A282)-LEN(SUBSTITUTE(A282,{"0","1","2","3"},"")))))))))+1, 1) * 10^ROW(INDIRECT("1:"&amp;LEN((LEFT(A282,SUM(LEN(A282)-LEN(SUBSTITUTE(A282,{"0","1","2","3"},""))))))))/10))*100+1</f>
        <v>#REF!</v>
      </c>
      <c r="V283" s="22">
        <f ca="1">(SUMPRODUCT(MID(0&amp;(--TRIM(RIGHT(SUBSTITUTE(LEFT(A282,_xlfn.AGGREGATE(16,6,FIND({0,1,2,3,4,5,6,7,8,9},A282,ROW(INDIRECT("1:"&amp;LEN(A282)))),1))," ",REPT(" ",LEN(A282))),LEN(A282)))), LARGE(INDEX(ISNUMBER(--MID((--TRIM(RIGHT(SUBSTITUTE(LEFT(A282,_xlfn.AGGREGATE(16,6,FIND({0,1,2,3,4,5,6,7,8,9},A282,ROW(INDIRECT("1:"&amp;LEN(A282)))),1))," ",REPT(" ",LEN(A282))),LEN(A282)))), ROW(INDIRECT("1:"&amp;LEN((--TRIM(RIGHT(SUBSTITUTE(LEFT(A282,_xlfn.AGGREGATE(16,6,FIND({0,1,2,3,4,5,6,7,8,9},A282,ROW(INDIRECT("1:"&amp;LEN(A282)))),1))," ",REPT(" ",LEN(A282))),LEN(A282))))))), 1)) * ROW(INDIRECT("1:"&amp;LEN((--TRIM(RIGHT(SUBSTITUTE(LEFT(A282,_xlfn.AGGREGATE(16,6,FIND({0,1,2,3,4,5,6,7,8,9},A282,ROW(INDIRECT("1:"&amp;LEN(A282)))),1))," ",REPT(" ",LEN(A282))),LEN(A282))))))), 0), ROW(INDIRECT("1:"&amp;LEN((--TRIM(RIGHT(SUBSTITUTE(LEFT(A282,_xlfn.AGGREGATE(16,6,FIND({0,1,2,3,4,5,6,7,8,9},A282,ROW(INDIRECT("1:"&amp;LEN(A282)))),1))," ",REPT(" ",LEN(A282))),LEN(A282))))))))+1, 1) * 10^ROW(INDIRECT("1:"&amp;LEN((--TRIM(RIGHT(SUBSTITUTE(LEFT(A282,_xlfn.AGGREGATE(16,6,FIND({0,1,2,3,4,5,6,7,8,9},A282,ROW(INDIRECT("1:"&amp;LEN(A282)))),1))," ",REPT(" ",LEN(A282))),LEN(A282)))))))/10))*100+1</f>
        <v>601</v>
      </c>
      <c r="W283" s="1"/>
      <c r="X283" s="1"/>
      <c r="Y283" s="1"/>
      <c r="Z283" s="1"/>
      <c r="AA283" s="1"/>
      <c r="AB283" s="1"/>
      <c r="AC283" s="1"/>
      <c r="AD283" s="1"/>
      <c r="AE283" s="1"/>
      <c r="AF283" s="1"/>
      <c r="AG283" s="1"/>
      <c r="AH283" s="1"/>
      <c r="AI283" s="1"/>
      <c r="AJ283" s="1"/>
      <c r="AK283" s="1"/>
      <c r="AL283" s="1"/>
      <c r="AM283" s="1"/>
      <c r="AN283" s="1"/>
      <c r="AO283" s="1"/>
      <c r="AP283" s="1"/>
      <c r="AQ283" s="1"/>
      <c r="AR283" s="1"/>
      <c r="AS283" s="1"/>
      <c r="AT283" s="1"/>
      <c r="AU283" s="1"/>
      <c r="AV283" s="1"/>
      <c r="AW283" s="1"/>
      <c r="AX283" s="1"/>
      <c r="AY283" s="1"/>
      <c r="AZ283" s="1"/>
      <c r="BA283" s="1"/>
      <c r="BB283" s="1"/>
      <c r="BC283" s="1"/>
      <c r="BD283" s="1"/>
      <c r="BE283" s="1"/>
      <c r="BF283" s="1"/>
      <c r="BG283" s="1"/>
      <c r="BH283" s="1"/>
      <c r="BI283" s="1"/>
      <c r="BJ283" s="1"/>
      <c r="BK283" s="1"/>
      <c r="BL283" s="1"/>
      <c r="BM283" s="1"/>
      <c r="BN283" s="1"/>
      <c r="BO283" s="1"/>
      <c r="BP283" s="1"/>
      <c r="BQ283" s="1"/>
      <c r="BR283" s="1"/>
      <c r="BS283" s="1"/>
      <c r="BT283" s="1"/>
      <c r="BU283" s="1"/>
      <c r="BV283" s="1"/>
      <c r="BW283" s="1"/>
      <c r="BX283" s="1"/>
      <c r="BY283" s="1"/>
      <c r="BZ283" s="1"/>
      <c r="CA283" s="1"/>
      <c r="CB283" s="1"/>
      <c r="CC283" s="1"/>
      <c r="CD283" s="1"/>
      <c r="CE283" s="1"/>
      <c r="CF283" s="1"/>
      <c r="CG283" s="1"/>
      <c r="CH283" s="1"/>
      <c r="CI283" s="1"/>
      <c r="CJ283" s="1"/>
      <c r="CK283" s="1"/>
      <c r="CL283" s="1"/>
      <c r="CM283" s="1"/>
      <c r="CN283" s="1"/>
      <c r="CO283" s="1"/>
      <c r="CP283" s="1"/>
      <c r="CQ283" s="1"/>
      <c r="CR283" s="1"/>
      <c r="CS283" s="1"/>
      <c r="CT283" s="1"/>
      <c r="CU283" s="1"/>
      <c r="CV283" s="1"/>
      <c r="CW283" s="1"/>
      <c r="CX283" s="1"/>
      <c r="CY283" s="1"/>
      <c r="CZ283" s="1"/>
      <c r="DA283" s="1"/>
      <c r="DB283" s="1"/>
      <c r="DC283" s="1"/>
      <c r="DD283" s="1"/>
      <c r="DE283" s="1"/>
      <c r="DF283" s="1"/>
      <c r="DG283" s="1"/>
      <c r="DH283" s="1"/>
      <c r="DI283" s="1"/>
      <c r="DJ283" s="1"/>
      <c r="DK283" s="1"/>
      <c r="DL283" s="1"/>
      <c r="DM283" s="1"/>
      <c r="DN283" s="1"/>
      <c r="DO283" s="1"/>
      <c r="DP283" s="1"/>
      <c r="DQ283" s="1"/>
      <c r="DR283" s="1"/>
      <c r="DS283" s="1"/>
      <c r="DT283" s="1"/>
      <c r="DU283" s="1"/>
      <c r="DV283" s="1"/>
      <c r="DW283" s="1"/>
      <c r="DX283" s="1"/>
      <c r="DY283" s="1"/>
      <c r="DZ283" s="1"/>
      <c r="EA283" s="1"/>
      <c r="EB283" s="1"/>
      <c r="EC283" s="1"/>
      <c r="ED283" s="1"/>
      <c r="EE283" s="1"/>
      <c r="EF283" s="1"/>
      <c r="EG283" s="1"/>
      <c r="EH283" s="1"/>
      <c r="EI283" s="1"/>
      <c r="EJ283" s="1"/>
      <c r="EK283" s="1"/>
      <c r="EL283" s="1"/>
      <c r="EM283" s="1"/>
      <c r="EN283" s="1"/>
      <c r="EO283" s="1"/>
      <c r="EP283" s="1"/>
      <c r="EQ283" s="1"/>
      <c r="ER283" s="1"/>
      <c r="ES283" s="1"/>
      <c r="ET283" s="1"/>
      <c r="WZB283" s="1"/>
      <c r="WZC283" s="1"/>
      <c r="WZD283" s="1"/>
      <c r="WZE283" s="1"/>
      <c r="WZF283" s="1"/>
      <c r="WZG283" s="1"/>
      <c r="WZH283" s="1"/>
      <c r="WZI283" s="1"/>
      <c r="WZJ283" s="1"/>
      <c r="WZK283" s="1"/>
      <c r="WZL283" s="1"/>
      <c r="WZM283" s="1"/>
      <c r="WZN283" s="1"/>
      <c r="WZO283" s="1"/>
      <c r="WZP283" s="1"/>
      <c r="WZQ283" s="1"/>
      <c r="WZR283" s="1"/>
      <c r="WZS283" s="1"/>
      <c r="WZT283" s="1"/>
      <c r="WZU283" s="1"/>
      <c r="WZV283" s="1"/>
      <c r="WZW283" s="1"/>
      <c r="WZX283" s="1"/>
      <c r="WZY283" s="1"/>
      <c r="WZZ283" s="1"/>
      <c r="XAA283" s="1"/>
      <c r="XAB283" s="1"/>
      <c r="XAC283" s="1"/>
      <c r="XAD283" s="1"/>
      <c r="XAE283" s="1"/>
      <c r="XAF283" s="1"/>
      <c r="XAG283" s="1"/>
      <c r="XAH283" s="1"/>
      <c r="XAI283" s="1"/>
      <c r="XAJ283" s="1"/>
      <c r="XAK283" s="1"/>
      <c r="XAL283" s="1"/>
      <c r="XAM283" s="1"/>
      <c r="XAN283" s="1"/>
      <c r="XAO283" s="1"/>
      <c r="XAP283" s="1"/>
      <c r="XAQ283" s="1"/>
      <c r="XAR283" s="1"/>
      <c r="XAS283" s="1"/>
      <c r="XAT283" s="1"/>
      <c r="XAU283" s="1"/>
      <c r="XAV283" s="1"/>
      <c r="XAW283" s="1"/>
      <c r="XAX283" s="1"/>
      <c r="XAY283" s="1"/>
      <c r="XAZ283" s="1"/>
      <c r="XBA283" s="1"/>
      <c r="XBB283" s="1"/>
      <c r="XBC283" s="1"/>
      <c r="XBD283" s="1"/>
      <c r="XBE283" s="1"/>
      <c r="XBF283" s="1"/>
      <c r="XBG283" s="1"/>
      <c r="XBH283" s="1"/>
      <c r="XBI283" s="1"/>
      <c r="XBJ283" s="1"/>
      <c r="XBK283" s="1"/>
      <c r="XBL283" s="1"/>
      <c r="XBM283" s="1"/>
      <c r="XBN283" s="1"/>
      <c r="XBO283" s="1"/>
      <c r="XBP283" s="1"/>
      <c r="XBQ283" s="1"/>
      <c r="XBR283" s="1"/>
      <c r="XBS283" s="1"/>
      <c r="XBT283" s="1"/>
      <c r="XBU283" s="1"/>
      <c r="XBV283" s="1"/>
      <c r="XBW283" s="1"/>
      <c r="XBX283" s="1"/>
      <c r="XBY283" s="1"/>
      <c r="XBZ283" s="1"/>
      <c r="XCA283" s="1"/>
      <c r="XCB283" s="1"/>
      <c r="XCC283" s="1"/>
      <c r="XCD283" s="1"/>
      <c r="XCE283" s="1"/>
      <c r="XCF283" s="1"/>
      <c r="XCG283" s="1"/>
      <c r="XCH283" s="1"/>
      <c r="XCI283" s="1"/>
      <c r="XCJ283" s="1"/>
      <c r="XCK283" s="1"/>
      <c r="XCL283" s="1"/>
      <c r="XCM283" s="1"/>
      <c r="XCN283" s="1"/>
      <c r="XCO283" s="1"/>
      <c r="XCP283" s="1"/>
      <c r="XCQ283" s="1"/>
      <c r="XCR283" s="1"/>
      <c r="XCS283" s="1"/>
      <c r="XCT283" s="1"/>
      <c r="XCU283" s="1"/>
      <c r="XCV283" s="1"/>
      <c r="XCW283" s="1"/>
      <c r="XCX283" s="1"/>
      <c r="XCY283" s="1"/>
      <c r="XCZ283" s="1"/>
      <c r="XDA283" s="1"/>
      <c r="XDB283" s="1"/>
      <c r="XDC283" s="1"/>
      <c r="XDD283" s="1"/>
      <c r="XDE283" s="1"/>
      <c r="XDF283" s="1"/>
      <c r="XDG283" s="1"/>
      <c r="XDH283" s="1"/>
      <c r="XDI283" s="1"/>
      <c r="XDJ283" s="1"/>
      <c r="XDK283" s="1"/>
      <c r="XDL283" s="1"/>
      <c r="XDM283" s="1"/>
      <c r="XDN283" s="1"/>
      <c r="XDO283" s="1"/>
      <c r="XDP283" s="1"/>
      <c r="XDQ283" s="1"/>
      <c r="XDR283" s="1"/>
      <c r="XDS283" s="1"/>
      <c r="XDT283" s="1"/>
      <c r="XDU283" s="1"/>
      <c r="XDV283" s="1"/>
      <c r="XDW283" s="1"/>
      <c r="XDX283" s="1"/>
      <c r="XDY283" s="1"/>
      <c r="XDZ283" s="1"/>
      <c r="XEA283" s="1"/>
      <c r="XEB283" s="1"/>
      <c r="XEC283" s="1"/>
      <c r="XED283" s="1"/>
      <c r="XEE283" s="1"/>
      <c r="XEF283" s="1"/>
      <c r="XEG283" s="1"/>
      <c r="XEH283" s="1"/>
      <c r="XEI283" s="1"/>
      <c r="XEJ283" s="1"/>
      <c r="XEK283" s="1"/>
      <c r="XEL283" s="1"/>
      <c r="XEM283" s="1"/>
      <c r="XEN283" s="1"/>
      <c r="XEO283" s="1"/>
      <c r="XEP283" s="1"/>
      <c r="XEQ283" s="1"/>
      <c r="XER283" s="1"/>
      <c r="XES283" s="1"/>
      <c r="XET283" s="1"/>
      <c r="XEU283" s="1"/>
      <c r="XEV283" s="1"/>
      <c r="XEW283" s="1"/>
      <c r="XEX283" s="1"/>
      <c r="XEY283" s="1"/>
      <c r="XEZ283" s="1"/>
      <c r="XFA283" s="1"/>
      <c r="XFB283" s="1"/>
      <c r="XFC283" s="1"/>
    </row>
    <row r="284" spans="1:150 16226:16383" s="3" customFormat="1" ht="20.25" customHeight="1" x14ac:dyDescent="0.35">
      <c r="A284" s="84">
        <f>A283+1</f>
        <v>2</v>
      </c>
      <c r="B284" s="85"/>
      <c r="C284" s="49" t="s">
        <v>329</v>
      </c>
      <c r="D284" s="86" t="s">
        <v>361</v>
      </c>
      <c r="E284" s="96"/>
      <c r="F284" s="96"/>
      <c r="G284" s="88"/>
      <c r="H284" s="89"/>
      <c r="I284" s="1"/>
      <c r="J284" s="1"/>
      <c r="K284" s="1"/>
      <c r="L284" s="1"/>
      <c r="M284" s="1"/>
      <c r="N284" s="1"/>
      <c r="O284" s="1"/>
      <c r="P284" s="1"/>
      <c r="Q284" s="1"/>
      <c r="R284" s="1"/>
      <c r="S284" s="1"/>
      <c r="T284" s="22" t="e">
        <f t="shared" ca="1" si="114"/>
        <v>#REF!</v>
      </c>
      <c r="U284" s="22" t="e">
        <f ca="1">U283+1</f>
        <v>#REF!</v>
      </c>
      <c r="V284" s="22">
        <f ca="1">V283+1</f>
        <v>602</v>
      </c>
      <c r="W284" s="1"/>
      <c r="X284" s="1"/>
      <c r="Y284" s="1"/>
      <c r="Z284" s="1"/>
      <c r="AA284" s="1"/>
      <c r="AB284" s="1"/>
      <c r="AC284" s="1"/>
      <c r="AD284" s="1"/>
      <c r="AE284" s="1"/>
      <c r="AF284" s="1"/>
      <c r="AG284" s="1"/>
      <c r="AH284" s="1"/>
      <c r="AI284" s="1"/>
      <c r="AJ284" s="1"/>
      <c r="AK284" s="1"/>
      <c r="AL284" s="1"/>
      <c r="AM284" s="1"/>
      <c r="AN284" s="1"/>
      <c r="AO284" s="1"/>
      <c r="AP284" s="1"/>
      <c r="AQ284" s="1"/>
      <c r="AR284" s="1"/>
      <c r="AS284" s="1"/>
      <c r="AT284" s="1"/>
      <c r="AU284" s="1"/>
      <c r="AV284" s="1"/>
      <c r="AW284" s="1"/>
      <c r="AX284" s="1"/>
      <c r="AY284" s="1"/>
      <c r="AZ284" s="1"/>
      <c r="BA284" s="1"/>
      <c r="BB284" s="1"/>
      <c r="BC284" s="1"/>
      <c r="BD284" s="1"/>
      <c r="BE284" s="1"/>
      <c r="BF284" s="1"/>
      <c r="BG284" s="1"/>
      <c r="BH284" s="1"/>
      <c r="BI284" s="1"/>
      <c r="BJ284" s="1"/>
      <c r="BK284" s="1"/>
      <c r="BL284" s="1"/>
      <c r="BM284" s="1"/>
      <c r="BN284" s="1"/>
      <c r="BO284" s="1"/>
      <c r="BP284" s="1"/>
      <c r="BQ284" s="1"/>
      <c r="BR284" s="1"/>
      <c r="BS284" s="1"/>
      <c r="BT284" s="1"/>
      <c r="BU284" s="1"/>
      <c r="BV284" s="1"/>
      <c r="BW284" s="1"/>
      <c r="BX284" s="1"/>
      <c r="BY284" s="1"/>
      <c r="BZ284" s="1"/>
      <c r="CA284" s="1"/>
      <c r="CB284" s="1"/>
      <c r="CC284" s="1"/>
      <c r="CD284" s="1"/>
      <c r="CE284" s="1"/>
      <c r="CF284" s="1"/>
      <c r="CG284" s="1"/>
      <c r="CH284" s="1"/>
      <c r="CI284" s="1"/>
      <c r="CJ284" s="1"/>
      <c r="CK284" s="1"/>
      <c r="CL284" s="1"/>
      <c r="CM284" s="1"/>
      <c r="CN284" s="1"/>
      <c r="CO284" s="1"/>
      <c r="CP284" s="1"/>
      <c r="CQ284" s="1"/>
      <c r="CR284" s="1"/>
      <c r="CS284" s="1"/>
      <c r="CT284" s="1"/>
      <c r="CU284" s="1"/>
      <c r="CV284" s="1"/>
      <c r="CW284" s="1"/>
      <c r="CX284" s="1"/>
      <c r="CY284" s="1"/>
      <c r="CZ284" s="1"/>
      <c r="DA284" s="1"/>
      <c r="DB284" s="1"/>
      <c r="DC284" s="1"/>
      <c r="DD284" s="1"/>
      <c r="DE284" s="1"/>
      <c r="DF284" s="1"/>
      <c r="DG284" s="1"/>
      <c r="DH284" s="1"/>
      <c r="DI284" s="1"/>
      <c r="DJ284" s="1"/>
      <c r="DK284" s="1"/>
      <c r="DL284" s="1"/>
      <c r="DM284" s="1"/>
      <c r="DN284" s="1"/>
      <c r="DO284" s="1"/>
      <c r="DP284" s="1"/>
      <c r="DQ284" s="1"/>
      <c r="DR284" s="1"/>
      <c r="DS284" s="1"/>
      <c r="DT284" s="1"/>
      <c r="DU284" s="1"/>
      <c r="DV284" s="1"/>
      <c r="DW284" s="1"/>
      <c r="DX284" s="1"/>
      <c r="DY284" s="1"/>
      <c r="DZ284" s="1"/>
      <c r="EA284" s="1"/>
      <c r="EB284" s="1"/>
      <c r="EC284" s="1"/>
      <c r="ED284" s="1"/>
      <c r="EE284" s="1"/>
      <c r="EF284" s="1"/>
      <c r="EG284" s="1"/>
      <c r="EH284" s="1"/>
      <c r="EI284" s="1"/>
      <c r="EJ284" s="1"/>
      <c r="EK284" s="1"/>
      <c r="EL284" s="1"/>
      <c r="EM284" s="1"/>
      <c r="EN284" s="1"/>
      <c r="EO284" s="1"/>
      <c r="EP284" s="1"/>
      <c r="EQ284" s="1"/>
      <c r="ER284" s="1"/>
      <c r="ES284" s="1"/>
      <c r="ET284" s="1"/>
      <c r="WZB284" s="1"/>
      <c r="WZC284" s="1"/>
      <c r="WZD284" s="1"/>
      <c r="WZE284" s="1"/>
      <c r="WZF284" s="1"/>
      <c r="WZG284" s="1"/>
      <c r="WZH284" s="1"/>
      <c r="WZI284" s="1"/>
      <c r="WZJ284" s="1"/>
      <c r="WZK284" s="1"/>
      <c r="WZL284" s="1"/>
      <c r="WZM284" s="1"/>
      <c r="WZN284" s="1"/>
      <c r="WZO284" s="1"/>
      <c r="WZP284" s="1"/>
      <c r="WZQ284" s="1"/>
      <c r="WZR284" s="1"/>
      <c r="WZS284" s="1"/>
      <c r="WZT284" s="1"/>
      <c r="WZU284" s="1"/>
      <c r="WZV284" s="1"/>
      <c r="WZW284" s="1"/>
      <c r="WZX284" s="1"/>
      <c r="WZY284" s="1"/>
      <c r="WZZ284" s="1"/>
      <c r="XAA284" s="1"/>
      <c r="XAB284" s="1"/>
      <c r="XAC284" s="1"/>
      <c r="XAD284" s="1"/>
      <c r="XAE284" s="1"/>
      <c r="XAF284" s="1"/>
      <c r="XAG284" s="1"/>
      <c r="XAH284" s="1"/>
      <c r="XAI284" s="1"/>
      <c r="XAJ284" s="1"/>
      <c r="XAK284" s="1"/>
      <c r="XAL284" s="1"/>
      <c r="XAM284" s="1"/>
      <c r="XAN284" s="1"/>
      <c r="XAO284" s="1"/>
      <c r="XAP284" s="1"/>
      <c r="XAQ284" s="1"/>
      <c r="XAR284" s="1"/>
      <c r="XAS284" s="1"/>
      <c r="XAT284" s="1"/>
      <c r="XAU284" s="1"/>
      <c r="XAV284" s="1"/>
      <c r="XAW284" s="1"/>
      <c r="XAX284" s="1"/>
      <c r="XAY284" s="1"/>
      <c r="XAZ284" s="1"/>
      <c r="XBA284" s="1"/>
      <c r="XBB284" s="1"/>
      <c r="XBC284" s="1"/>
      <c r="XBD284" s="1"/>
      <c r="XBE284" s="1"/>
      <c r="XBF284" s="1"/>
      <c r="XBG284" s="1"/>
      <c r="XBH284" s="1"/>
      <c r="XBI284" s="1"/>
      <c r="XBJ284" s="1"/>
      <c r="XBK284" s="1"/>
      <c r="XBL284" s="1"/>
      <c r="XBM284" s="1"/>
      <c r="XBN284" s="1"/>
      <c r="XBO284" s="1"/>
      <c r="XBP284" s="1"/>
      <c r="XBQ284" s="1"/>
      <c r="XBR284" s="1"/>
      <c r="XBS284" s="1"/>
      <c r="XBT284" s="1"/>
      <c r="XBU284" s="1"/>
      <c r="XBV284" s="1"/>
      <c r="XBW284" s="1"/>
      <c r="XBX284" s="1"/>
      <c r="XBY284" s="1"/>
      <c r="XBZ284" s="1"/>
      <c r="XCA284" s="1"/>
      <c r="XCB284" s="1"/>
      <c r="XCC284" s="1"/>
      <c r="XCD284" s="1"/>
      <c r="XCE284" s="1"/>
      <c r="XCF284" s="1"/>
      <c r="XCG284" s="1"/>
      <c r="XCH284" s="1"/>
      <c r="XCI284" s="1"/>
      <c r="XCJ284" s="1"/>
      <c r="XCK284" s="1"/>
      <c r="XCL284" s="1"/>
      <c r="XCM284" s="1"/>
      <c r="XCN284" s="1"/>
      <c r="XCO284" s="1"/>
      <c r="XCP284" s="1"/>
      <c r="XCQ284" s="1"/>
      <c r="XCR284" s="1"/>
      <c r="XCS284" s="1"/>
      <c r="XCT284" s="1"/>
      <c r="XCU284" s="1"/>
      <c r="XCV284" s="1"/>
      <c r="XCW284" s="1"/>
      <c r="XCX284" s="1"/>
      <c r="XCY284" s="1"/>
      <c r="XCZ284" s="1"/>
      <c r="XDA284" s="1"/>
      <c r="XDB284" s="1"/>
      <c r="XDC284" s="1"/>
      <c r="XDD284" s="1"/>
      <c r="XDE284" s="1"/>
      <c r="XDF284" s="1"/>
      <c r="XDG284" s="1"/>
      <c r="XDH284" s="1"/>
      <c r="XDI284" s="1"/>
      <c r="XDJ284" s="1"/>
      <c r="XDK284" s="1"/>
      <c r="XDL284" s="1"/>
      <c r="XDM284" s="1"/>
      <c r="XDN284" s="1"/>
      <c r="XDO284" s="1"/>
      <c r="XDP284" s="1"/>
      <c r="XDQ284" s="1"/>
      <c r="XDR284" s="1"/>
      <c r="XDS284" s="1"/>
      <c r="XDT284" s="1"/>
      <c r="XDU284" s="1"/>
      <c r="XDV284" s="1"/>
      <c r="XDW284" s="1"/>
      <c r="XDX284" s="1"/>
      <c r="XDY284" s="1"/>
      <c r="XDZ284" s="1"/>
      <c r="XEA284" s="1"/>
      <c r="XEB284" s="1"/>
      <c r="XEC284" s="1"/>
      <c r="XED284" s="1"/>
      <c r="XEE284" s="1"/>
      <c r="XEF284" s="1"/>
      <c r="XEG284" s="1"/>
      <c r="XEH284" s="1"/>
      <c r="XEI284" s="1"/>
      <c r="XEJ284" s="1"/>
      <c r="XEK284" s="1"/>
      <c r="XEL284" s="1"/>
      <c r="XEM284" s="1"/>
      <c r="XEN284" s="1"/>
      <c r="XEO284" s="1"/>
      <c r="XEP284" s="1"/>
      <c r="XEQ284" s="1"/>
      <c r="XER284" s="1"/>
      <c r="XES284" s="1"/>
      <c r="XET284" s="1"/>
      <c r="XEU284" s="1"/>
      <c r="XEV284" s="1"/>
      <c r="XEW284" s="1"/>
      <c r="XEX284" s="1"/>
      <c r="XEY284" s="1"/>
      <c r="XEZ284" s="1"/>
      <c r="XFA284" s="1"/>
      <c r="XFB284" s="1"/>
      <c r="XFC284" s="1"/>
    </row>
    <row r="285" spans="1:150 16226:16383" s="3" customFormat="1" ht="86.25" customHeight="1" x14ac:dyDescent="0.35">
      <c r="A285" s="84">
        <f t="shared" ref="A285:A288" si="115">A284+1</f>
        <v>3</v>
      </c>
      <c r="B285" s="85"/>
      <c r="C285" s="49" t="s">
        <v>329</v>
      </c>
      <c r="D285" s="49" t="s">
        <v>371</v>
      </c>
      <c r="E285" s="80">
        <f>(215.15)*(10.764)</f>
        <v>2315.8746000000001</v>
      </c>
      <c r="F285" s="80">
        <f>(2.64*1.63+3.97*1.53)*(10.764)</f>
        <v>111.70125720000001</v>
      </c>
      <c r="G285" s="73">
        <f>(1.5*2.9+3.3*6)*10.764</f>
        <v>259.95059999999995</v>
      </c>
      <c r="H285" s="73">
        <f t="shared" ref="H285:H286" si="116">E285+F285+(IF(G285&lt;101,G285,IF(G285&lt;201,G285/2,IF(G285&lt;=301,G285/3,G285/4))))</f>
        <v>2514.2260572</v>
      </c>
      <c r="I285" s="1"/>
      <c r="J285" s="1"/>
      <c r="K285" s="1"/>
      <c r="L285" s="1"/>
      <c r="M285" s="1"/>
      <c r="N285" s="1"/>
      <c r="O285" s="1"/>
      <c r="P285" s="1"/>
      <c r="Q285" s="1"/>
      <c r="R285" s="1"/>
      <c r="S285" s="1"/>
      <c r="T285" s="22" t="e">
        <f t="shared" ca="1" si="114"/>
        <v>#REF!</v>
      </c>
      <c r="U285" s="22" t="e">
        <f t="shared" ref="U285:V285" ca="1" si="117">U284+1</f>
        <v>#REF!</v>
      </c>
      <c r="V285" s="22">
        <f t="shared" ca="1" si="117"/>
        <v>603</v>
      </c>
      <c r="W285" s="1"/>
      <c r="X285" s="1"/>
      <c r="Y285" s="1"/>
      <c r="Z285" s="1"/>
      <c r="AA285" s="1"/>
      <c r="AB285" s="1"/>
      <c r="AC285" s="1"/>
      <c r="AD285" s="1"/>
      <c r="AE285" s="1"/>
      <c r="AF285" s="1"/>
      <c r="AG285" s="1"/>
      <c r="AH285" s="1"/>
      <c r="AI285" s="1"/>
      <c r="AJ285" s="1"/>
      <c r="AK285" s="1"/>
      <c r="AL285" s="1"/>
      <c r="AM285" s="1"/>
      <c r="AN285" s="1"/>
      <c r="AO285" s="1"/>
      <c r="AP285" s="1"/>
      <c r="AQ285" s="1"/>
      <c r="AR285" s="1"/>
      <c r="AS285" s="1"/>
      <c r="AT285" s="1"/>
      <c r="AU285" s="1"/>
      <c r="AV285" s="1"/>
      <c r="AW285" s="1"/>
      <c r="AX285" s="1"/>
      <c r="AY285" s="1"/>
      <c r="AZ285" s="1"/>
      <c r="BA285" s="1"/>
      <c r="BB285" s="1"/>
      <c r="BC285" s="1"/>
      <c r="BD285" s="1"/>
      <c r="BE285" s="1"/>
      <c r="BF285" s="1"/>
      <c r="BG285" s="1"/>
      <c r="BH285" s="1"/>
      <c r="BI285" s="1"/>
      <c r="BJ285" s="1"/>
      <c r="BK285" s="1"/>
      <c r="BL285" s="1"/>
      <c r="BM285" s="1"/>
      <c r="BN285" s="1"/>
      <c r="BO285" s="1"/>
      <c r="BP285" s="1"/>
      <c r="BQ285" s="1"/>
      <c r="BR285" s="1"/>
      <c r="BS285" s="1"/>
      <c r="BT285" s="1"/>
      <c r="BU285" s="1"/>
      <c r="BV285" s="1"/>
      <c r="BW285" s="1"/>
      <c r="BX285" s="1"/>
      <c r="BY285" s="1"/>
      <c r="BZ285" s="1"/>
      <c r="CA285" s="1"/>
      <c r="CB285" s="1"/>
      <c r="CC285" s="1"/>
      <c r="CD285" s="1"/>
      <c r="CE285" s="1"/>
      <c r="CF285" s="1"/>
      <c r="CG285" s="1"/>
      <c r="CH285" s="1"/>
      <c r="CI285" s="1"/>
      <c r="CJ285" s="1"/>
      <c r="CK285" s="1"/>
      <c r="CL285" s="1"/>
      <c r="CM285" s="1"/>
      <c r="CN285" s="1"/>
      <c r="CO285" s="1"/>
      <c r="CP285" s="1"/>
      <c r="CQ285" s="1"/>
      <c r="CR285" s="1"/>
      <c r="CS285" s="1"/>
      <c r="CT285" s="1"/>
      <c r="CU285" s="1"/>
      <c r="CV285" s="1"/>
      <c r="CW285" s="1"/>
      <c r="CX285" s="1"/>
      <c r="CY285" s="1"/>
      <c r="CZ285" s="1"/>
      <c r="DA285" s="1"/>
      <c r="DB285" s="1"/>
      <c r="DC285" s="1"/>
      <c r="DD285" s="1"/>
      <c r="DE285" s="1"/>
      <c r="DF285" s="1"/>
      <c r="DG285" s="1"/>
      <c r="DH285" s="1"/>
      <c r="DI285" s="1"/>
      <c r="DJ285" s="1"/>
      <c r="DK285" s="1"/>
      <c r="DL285" s="1"/>
      <c r="DM285" s="1"/>
      <c r="DN285" s="1"/>
      <c r="DO285" s="1"/>
      <c r="DP285" s="1"/>
      <c r="DQ285" s="1"/>
      <c r="DR285" s="1"/>
      <c r="DS285" s="1"/>
      <c r="DT285" s="1"/>
      <c r="DU285" s="1"/>
      <c r="DV285" s="1"/>
      <c r="DW285" s="1"/>
      <c r="DX285" s="1"/>
      <c r="DY285" s="1"/>
      <c r="DZ285" s="1"/>
      <c r="EA285" s="1"/>
      <c r="EB285" s="1"/>
      <c r="EC285" s="1"/>
      <c r="ED285" s="1"/>
      <c r="EE285" s="1"/>
      <c r="EF285" s="1"/>
      <c r="EG285" s="1"/>
      <c r="EH285" s="1"/>
      <c r="EI285" s="1"/>
      <c r="EJ285" s="1"/>
      <c r="EK285" s="1"/>
      <c r="EL285" s="1"/>
      <c r="EM285" s="1"/>
      <c r="EN285" s="1"/>
      <c r="EO285" s="1"/>
      <c r="EP285" s="1"/>
      <c r="EQ285" s="1"/>
      <c r="ER285" s="1"/>
      <c r="ES285" s="1"/>
      <c r="ET285" s="1"/>
      <c r="WZB285" s="1"/>
      <c r="WZC285" s="1"/>
      <c r="WZD285" s="1"/>
      <c r="WZE285" s="1"/>
      <c r="WZF285" s="1"/>
      <c r="WZG285" s="1"/>
      <c r="WZH285" s="1"/>
      <c r="WZI285" s="1"/>
      <c r="WZJ285" s="1"/>
      <c r="WZK285" s="1"/>
      <c r="WZL285" s="1"/>
      <c r="WZM285" s="1"/>
      <c r="WZN285" s="1"/>
      <c r="WZO285" s="1"/>
      <c r="WZP285" s="1"/>
      <c r="WZQ285" s="1"/>
      <c r="WZR285" s="1"/>
      <c r="WZS285" s="1"/>
      <c r="WZT285" s="1"/>
      <c r="WZU285" s="1"/>
      <c r="WZV285" s="1"/>
      <c r="WZW285" s="1"/>
      <c r="WZX285" s="1"/>
      <c r="WZY285" s="1"/>
      <c r="WZZ285" s="1"/>
      <c r="XAA285" s="1"/>
      <c r="XAB285" s="1"/>
      <c r="XAC285" s="1"/>
      <c r="XAD285" s="1"/>
      <c r="XAE285" s="1"/>
      <c r="XAF285" s="1"/>
      <c r="XAG285" s="1"/>
      <c r="XAH285" s="1"/>
      <c r="XAI285" s="1"/>
      <c r="XAJ285" s="1"/>
      <c r="XAK285" s="1"/>
      <c r="XAL285" s="1"/>
      <c r="XAM285" s="1"/>
      <c r="XAN285" s="1"/>
      <c r="XAO285" s="1"/>
      <c r="XAP285" s="1"/>
      <c r="XAQ285" s="1"/>
      <c r="XAR285" s="1"/>
      <c r="XAS285" s="1"/>
      <c r="XAT285" s="1"/>
      <c r="XAU285" s="1"/>
      <c r="XAV285" s="1"/>
      <c r="XAW285" s="1"/>
      <c r="XAX285" s="1"/>
      <c r="XAY285" s="1"/>
      <c r="XAZ285" s="1"/>
      <c r="XBA285" s="1"/>
      <c r="XBB285" s="1"/>
      <c r="XBC285" s="1"/>
      <c r="XBD285" s="1"/>
      <c r="XBE285" s="1"/>
      <c r="XBF285" s="1"/>
      <c r="XBG285" s="1"/>
      <c r="XBH285" s="1"/>
      <c r="XBI285" s="1"/>
      <c r="XBJ285" s="1"/>
      <c r="XBK285" s="1"/>
      <c r="XBL285" s="1"/>
      <c r="XBM285" s="1"/>
      <c r="XBN285" s="1"/>
      <c r="XBO285" s="1"/>
      <c r="XBP285" s="1"/>
      <c r="XBQ285" s="1"/>
      <c r="XBR285" s="1"/>
      <c r="XBS285" s="1"/>
      <c r="XBT285" s="1"/>
      <c r="XBU285" s="1"/>
      <c r="XBV285" s="1"/>
      <c r="XBW285" s="1"/>
      <c r="XBX285" s="1"/>
      <c r="XBY285" s="1"/>
      <c r="XBZ285" s="1"/>
      <c r="XCA285" s="1"/>
      <c r="XCB285" s="1"/>
      <c r="XCC285" s="1"/>
      <c r="XCD285" s="1"/>
      <c r="XCE285" s="1"/>
      <c r="XCF285" s="1"/>
      <c r="XCG285" s="1"/>
      <c r="XCH285" s="1"/>
      <c r="XCI285" s="1"/>
      <c r="XCJ285" s="1"/>
      <c r="XCK285" s="1"/>
      <c r="XCL285" s="1"/>
      <c r="XCM285" s="1"/>
      <c r="XCN285" s="1"/>
      <c r="XCO285" s="1"/>
      <c r="XCP285" s="1"/>
      <c r="XCQ285" s="1"/>
      <c r="XCR285" s="1"/>
      <c r="XCS285" s="1"/>
      <c r="XCT285" s="1"/>
      <c r="XCU285" s="1"/>
      <c r="XCV285" s="1"/>
      <c r="XCW285" s="1"/>
      <c r="XCX285" s="1"/>
      <c r="XCY285" s="1"/>
      <c r="XCZ285" s="1"/>
      <c r="XDA285" s="1"/>
      <c r="XDB285" s="1"/>
      <c r="XDC285" s="1"/>
      <c r="XDD285" s="1"/>
      <c r="XDE285" s="1"/>
      <c r="XDF285" s="1"/>
      <c r="XDG285" s="1"/>
      <c r="XDH285" s="1"/>
      <c r="XDI285" s="1"/>
      <c r="XDJ285" s="1"/>
      <c r="XDK285" s="1"/>
      <c r="XDL285" s="1"/>
      <c r="XDM285" s="1"/>
      <c r="XDN285" s="1"/>
      <c r="XDO285" s="1"/>
      <c r="XDP285" s="1"/>
      <c r="XDQ285" s="1"/>
      <c r="XDR285" s="1"/>
      <c r="XDS285" s="1"/>
      <c r="XDT285" s="1"/>
      <c r="XDU285" s="1"/>
      <c r="XDV285" s="1"/>
      <c r="XDW285" s="1"/>
      <c r="XDX285" s="1"/>
      <c r="XDY285" s="1"/>
      <c r="XDZ285" s="1"/>
      <c r="XEA285" s="1"/>
      <c r="XEB285" s="1"/>
      <c r="XEC285" s="1"/>
      <c r="XED285" s="1"/>
      <c r="XEE285" s="1"/>
      <c r="XEF285" s="1"/>
      <c r="XEG285" s="1"/>
      <c r="XEH285" s="1"/>
      <c r="XEI285" s="1"/>
      <c r="XEJ285" s="1"/>
      <c r="XEK285" s="1"/>
      <c r="XEL285" s="1"/>
      <c r="XEM285" s="1"/>
      <c r="XEN285" s="1"/>
      <c r="XEO285" s="1"/>
      <c r="XEP285" s="1"/>
      <c r="XEQ285" s="1"/>
      <c r="XER285" s="1"/>
      <c r="XES285" s="1"/>
      <c r="XET285" s="1"/>
      <c r="XEU285" s="1"/>
      <c r="XEV285" s="1"/>
      <c r="XEW285" s="1"/>
      <c r="XEX285" s="1"/>
      <c r="XEY285" s="1"/>
      <c r="XEZ285" s="1"/>
      <c r="XFA285" s="1"/>
      <c r="XFB285" s="1"/>
      <c r="XFC285" s="1"/>
    </row>
    <row r="286" spans="1:150 16226:16383" s="3" customFormat="1" ht="86.25" customHeight="1" x14ac:dyDescent="0.35">
      <c r="A286" s="84">
        <f t="shared" si="115"/>
        <v>4</v>
      </c>
      <c r="B286" s="85"/>
      <c r="C286" s="49" t="s">
        <v>329</v>
      </c>
      <c r="D286" s="49" t="s">
        <v>371</v>
      </c>
      <c r="E286" s="80">
        <f>(215.15)*(10.764)</f>
        <v>2315.8746000000001</v>
      </c>
      <c r="F286" s="80">
        <f>(2.64*1.63+3.97*1.53)*(10.764)</f>
        <v>111.70125720000001</v>
      </c>
      <c r="G286" s="73">
        <f>(1.5*2.9+3.3*6)*10.764</f>
        <v>259.95059999999995</v>
      </c>
      <c r="H286" s="73">
        <f t="shared" si="116"/>
        <v>2514.2260572</v>
      </c>
      <c r="I286" s="1"/>
      <c r="J286" s="1"/>
      <c r="K286" s="1"/>
      <c r="L286" s="1"/>
      <c r="M286" s="1"/>
      <c r="N286" s="1"/>
      <c r="O286" s="1"/>
      <c r="P286" s="1"/>
      <c r="Q286" s="1"/>
      <c r="R286" s="1"/>
      <c r="S286" s="1"/>
      <c r="T286" s="22" t="e">
        <f t="shared" ca="1" si="114"/>
        <v>#REF!</v>
      </c>
      <c r="U286" s="22" t="e">
        <f t="shared" ref="U286:V286" ca="1" si="118">U285+1</f>
        <v>#REF!</v>
      </c>
      <c r="V286" s="22">
        <f t="shared" ca="1" si="118"/>
        <v>604</v>
      </c>
      <c r="W286" s="1"/>
      <c r="X286" s="1"/>
      <c r="Y286" s="1"/>
      <c r="Z286" s="1"/>
      <c r="AA286" s="1"/>
      <c r="AB286" s="1"/>
      <c r="AC286" s="1"/>
      <c r="AD286" s="1"/>
      <c r="AE286" s="1"/>
      <c r="AF286" s="1"/>
      <c r="AG286" s="1"/>
      <c r="AH286" s="1"/>
      <c r="AI286" s="1"/>
      <c r="AJ286" s="1"/>
      <c r="AK286" s="1"/>
      <c r="AL286" s="1"/>
      <c r="AM286" s="1"/>
      <c r="AN286" s="1"/>
      <c r="AO286" s="1"/>
      <c r="AP286" s="1"/>
      <c r="AQ286" s="1"/>
      <c r="AR286" s="1"/>
      <c r="AS286" s="1"/>
      <c r="AT286" s="1"/>
      <c r="AU286" s="1"/>
      <c r="AV286" s="1"/>
      <c r="AW286" s="1"/>
      <c r="AX286" s="1"/>
      <c r="AY286" s="1"/>
      <c r="AZ286" s="1"/>
      <c r="BA286" s="1"/>
      <c r="BB286" s="1"/>
      <c r="BC286" s="1"/>
      <c r="BD286" s="1"/>
      <c r="BE286" s="1"/>
      <c r="BF286" s="1"/>
      <c r="BG286" s="1"/>
      <c r="BH286" s="1"/>
      <c r="BI286" s="1"/>
      <c r="BJ286" s="1"/>
      <c r="BK286" s="1"/>
      <c r="BL286" s="1"/>
      <c r="BM286" s="1"/>
      <c r="BN286" s="1"/>
      <c r="BO286" s="1"/>
      <c r="BP286" s="1"/>
      <c r="BQ286" s="1"/>
      <c r="BR286" s="1"/>
      <c r="BS286" s="1"/>
      <c r="BT286" s="1"/>
      <c r="BU286" s="1"/>
      <c r="BV286" s="1"/>
      <c r="BW286" s="1"/>
      <c r="BX286" s="1"/>
      <c r="BY286" s="1"/>
      <c r="BZ286" s="1"/>
      <c r="CA286" s="1"/>
      <c r="CB286" s="1"/>
      <c r="CC286" s="1"/>
      <c r="CD286" s="1"/>
      <c r="CE286" s="1"/>
      <c r="CF286" s="1"/>
      <c r="CG286" s="1"/>
      <c r="CH286" s="1"/>
      <c r="CI286" s="1"/>
      <c r="CJ286" s="1"/>
      <c r="CK286" s="1"/>
      <c r="CL286" s="1"/>
      <c r="CM286" s="1"/>
      <c r="CN286" s="1"/>
      <c r="CO286" s="1"/>
      <c r="CP286" s="1"/>
      <c r="CQ286" s="1"/>
      <c r="CR286" s="1"/>
      <c r="CS286" s="1"/>
      <c r="CT286" s="1"/>
      <c r="CU286" s="1"/>
      <c r="CV286" s="1"/>
      <c r="CW286" s="1"/>
      <c r="CX286" s="1"/>
      <c r="CY286" s="1"/>
      <c r="CZ286" s="1"/>
      <c r="DA286" s="1"/>
      <c r="DB286" s="1"/>
      <c r="DC286" s="1"/>
      <c r="DD286" s="1"/>
      <c r="DE286" s="1"/>
      <c r="DF286" s="1"/>
      <c r="DG286" s="1"/>
      <c r="DH286" s="1"/>
      <c r="DI286" s="1"/>
      <c r="DJ286" s="1"/>
      <c r="DK286" s="1"/>
      <c r="DL286" s="1"/>
      <c r="DM286" s="1"/>
      <c r="DN286" s="1"/>
      <c r="DO286" s="1"/>
      <c r="DP286" s="1"/>
      <c r="DQ286" s="1"/>
      <c r="DR286" s="1"/>
      <c r="DS286" s="1"/>
      <c r="DT286" s="1"/>
      <c r="DU286" s="1"/>
      <c r="DV286" s="1"/>
      <c r="DW286" s="1"/>
      <c r="DX286" s="1"/>
      <c r="DY286" s="1"/>
      <c r="DZ286" s="1"/>
      <c r="EA286" s="1"/>
      <c r="EB286" s="1"/>
      <c r="EC286" s="1"/>
      <c r="ED286" s="1"/>
      <c r="EE286" s="1"/>
      <c r="EF286" s="1"/>
      <c r="EG286" s="1"/>
      <c r="EH286" s="1"/>
      <c r="EI286" s="1"/>
      <c r="EJ286" s="1"/>
      <c r="EK286" s="1"/>
      <c r="EL286" s="1"/>
      <c r="EM286" s="1"/>
      <c r="EN286" s="1"/>
      <c r="EO286" s="1"/>
      <c r="EP286" s="1"/>
      <c r="EQ286" s="1"/>
      <c r="ER286" s="1"/>
      <c r="ES286" s="1"/>
      <c r="ET286" s="1"/>
      <c r="WZB286" s="1"/>
      <c r="WZC286" s="1"/>
      <c r="WZD286" s="1"/>
      <c r="WZE286" s="1"/>
      <c r="WZF286" s="1"/>
      <c r="WZG286" s="1"/>
      <c r="WZH286" s="1"/>
      <c r="WZI286" s="1"/>
      <c r="WZJ286" s="1"/>
      <c r="WZK286" s="1"/>
      <c r="WZL286" s="1"/>
      <c r="WZM286" s="1"/>
      <c r="WZN286" s="1"/>
      <c r="WZO286" s="1"/>
      <c r="WZP286" s="1"/>
      <c r="WZQ286" s="1"/>
      <c r="WZR286" s="1"/>
      <c r="WZS286" s="1"/>
      <c r="WZT286" s="1"/>
      <c r="WZU286" s="1"/>
      <c r="WZV286" s="1"/>
      <c r="WZW286" s="1"/>
      <c r="WZX286" s="1"/>
      <c r="WZY286" s="1"/>
      <c r="WZZ286" s="1"/>
      <c r="XAA286" s="1"/>
      <c r="XAB286" s="1"/>
      <c r="XAC286" s="1"/>
      <c r="XAD286" s="1"/>
      <c r="XAE286" s="1"/>
      <c r="XAF286" s="1"/>
      <c r="XAG286" s="1"/>
      <c r="XAH286" s="1"/>
      <c r="XAI286" s="1"/>
      <c r="XAJ286" s="1"/>
      <c r="XAK286" s="1"/>
      <c r="XAL286" s="1"/>
      <c r="XAM286" s="1"/>
      <c r="XAN286" s="1"/>
      <c r="XAO286" s="1"/>
      <c r="XAP286" s="1"/>
      <c r="XAQ286" s="1"/>
      <c r="XAR286" s="1"/>
      <c r="XAS286" s="1"/>
      <c r="XAT286" s="1"/>
      <c r="XAU286" s="1"/>
      <c r="XAV286" s="1"/>
      <c r="XAW286" s="1"/>
      <c r="XAX286" s="1"/>
      <c r="XAY286" s="1"/>
      <c r="XAZ286" s="1"/>
      <c r="XBA286" s="1"/>
      <c r="XBB286" s="1"/>
      <c r="XBC286" s="1"/>
      <c r="XBD286" s="1"/>
      <c r="XBE286" s="1"/>
      <c r="XBF286" s="1"/>
      <c r="XBG286" s="1"/>
      <c r="XBH286" s="1"/>
      <c r="XBI286" s="1"/>
      <c r="XBJ286" s="1"/>
      <c r="XBK286" s="1"/>
      <c r="XBL286" s="1"/>
      <c r="XBM286" s="1"/>
      <c r="XBN286" s="1"/>
      <c r="XBO286" s="1"/>
      <c r="XBP286" s="1"/>
      <c r="XBQ286" s="1"/>
      <c r="XBR286" s="1"/>
      <c r="XBS286" s="1"/>
      <c r="XBT286" s="1"/>
      <c r="XBU286" s="1"/>
      <c r="XBV286" s="1"/>
      <c r="XBW286" s="1"/>
      <c r="XBX286" s="1"/>
      <c r="XBY286" s="1"/>
      <c r="XBZ286" s="1"/>
      <c r="XCA286" s="1"/>
      <c r="XCB286" s="1"/>
      <c r="XCC286" s="1"/>
      <c r="XCD286" s="1"/>
      <c r="XCE286" s="1"/>
      <c r="XCF286" s="1"/>
      <c r="XCG286" s="1"/>
      <c r="XCH286" s="1"/>
      <c r="XCI286" s="1"/>
      <c r="XCJ286" s="1"/>
      <c r="XCK286" s="1"/>
      <c r="XCL286" s="1"/>
      <c r="XCM286" s="1"/>
      <c r="XCN286" s="1"/>
      <c r="XCO286" s="1"/>
      <c r="XCP286" s="1"/>
      <c r="XCQ286" s="1"/>
      <c r="XCR286" s="1"/>
      <c r="XCS286" s="1"/>
      <c r="XCT286" s="1"/>
      <c r="XCU286" s="1"/>
      <c r="XCV286" s="1"/>
      <c r="XCW286" s="1"/>
      <c r="XCX286" s="1"/>
      <c r="XCY286" s="1"/>
      <c r="XCZ286" s="1"/>
      <c r="XDA286" s="1"/>
      <c r="XDB286" s="1"/>
      <c r="XDC286" s="1"/>
      <c r="XDD286" s="1"/>
      <c r="XDE286" s="1"/>
      <c r="XDF286" s="1"/>
      <c r="XDG286" s="1"/>
      <c r="XDH286" s="1"/>
      <c r="XDI286" s="1"/>
      <c r="XDJ286" s="1"/>
      <c r="XDK286" s="1"/>
      <c r="XDL286" s="1"/>
      <c r="XDM286" s="1"/>
      <c r="XDN286" s="1"/>
      <c r="XDO286" s="1"/>
      <c r="XDP286" s="1"/>
      <c r="XDQ286" s="1"/>
      <c r="XDR286" s="1"/>
      <c r="XDS286" s="1"/>
      <c r="XDT286" s="1"/>
      <c r="XDU286" s="1"/>
      <c r="XDV286" s="1"/>
      <c r="XDW286" s="1"/>
      <c r="XDX286" s="1"/>
      <c r="XDY286" s="1"/>
      <c r="XDZ286" s="1"/>
      <c r="XEA286" s="1"/>
      <c r="XEB286" s="1"/>
      <c r="XEC286" s="1"/>
      <c r="XED286" s="1"/>
      <c r="XEE286" s="1"/>
      <c r="XEF286" s="1"/>
      <c r="XEG286" s="1"/>
      <c r="XEH286" s="1"/>
      <c r="XEI286" s="1"/>
      <c r="XEJ286" s="1"/>
      <c r="XEK286" s="1"/>
      <c r="XEL286" s="1"/>
      <c r="XEM286" s="1"/>
      <c r="XEN286" s="1"/>
      <c r="XEO286" s="1"/>
      <c r="XEP286" s="1"/>
      <c r="XEQ286" s="1"/>
      <c r="XER286" s="1"/>
      <c r="XES286" s="1"/>
      <c r="XET286" s="1"/>
      <c r="XEU286" s="1"/>
      <c r="XEV286" s="1"/>
      <c r="XEW286" s="1"/>
      <c r="XEX286" s="1"/>
      <c r="XEY286" s="1"/>
      <c r="XEZ286" s="1"/>
      <c r="XFA286" s="1"/>
      <c r="XFB286" s="1"/>
      <c r="XFC286" s="1"/>
    </row>
    <row r="287" spans="1:150 16226:16383" s="3" customFormat="1" ht="20.25" customHeight="1" x14ac:dyDescent="0.35">
      <c r="A287" s="84">
        <f t="shared" si="115"/>
        <v>5</v>
      </c>
      <c r="B287" s="85"/>
      <c r="C287" s="49" t="s">
        <v>329</v>
      </c>
      <c r="D287" s="86" t="s">
        <v>362</v>
      </c>
      <c r="E287" s="87"/>
      <c r="F287" s="87"/>
      <c r="G287" s="88"/>
      <c r="H287" s="89"/>
      <c r="I287" s="1"/>
      <c r="J287" s="1"/>
      <c r="K287" s="1"/>
      <c r="L287" s="1"/>
      <c r="M287" s="1"/>
      <c r="N287" s="1"/>
      <c r="O287" s="1"/>
      <c r="P287" s="1"/>
      <c r="Q287" s="1"/>
      <c r="R287" s="1"/>
      <c r="S287" s="1"/>
      <c r="T287" s="22" t="e">
        <f t="shared" ca="1" si="114"/>
        <v>#REF!</v>
      </c>
      <c r="U287" s="22" t="e">
        <f t="shared" ref="U287:V287" ca="1" si="119">U286+1</f>
        <v>#REF!</v>
      </c>
      <c r="V287" s="22">
        <f t="shared" ca="1" si="119"/>
        <v>605</v>
      </c>
      <c r="W287" s="1"/>
      <c r="X287" s="1"/>
      <c r="Y287" s="1"/>
      <c r="Z287" s="1"/>
      <c r="AA287" s="1"/>
      <c r="AB287" s="1"/>
      <c r="AC287" s="1"/>
      <c r="AD287" s="1"/>
      <c r="AE287" s="1"/>
      <c r="AF287" s="1"/>
      <c r="AG287" s="1"/>
      <c r="AH287" s="1"/>
      <c r="AI287" s="1"/>
      <c r="AJ287" s="1"/>
      <c r="AK287" s="1"/>
      <c r="AL287" s="1"/>
      <c r="AM287" s="1"/>
      <c r="AN287" s="1"/>
      <c r="AO287" s="1"/>
      <c r="AP287" s="1"/>
      <c r="AQ287" s="1"/>
      <c r="AR287" s="1"/>
      <c r="AS287" s="1"/>
      <c r="AT287" s="1"/>
      <c r="AU287" s="1"/>
      <c r="AV287" s="1"/>
      <c r="AW287" s="1"/>
      <c r="AX287" s="1"/>
      <c r="AY287" s="1"/>
      <c r="AZ287" s="1"/>
      <c r="BA287" s="1"/>
      <c r="BB287" s="1"/>
      <c r="BC287" s="1"/>
      <c r="BD287" s="1"/>
      <c r="BE287" s="1"/>
      <c r="BF287" s="1"/>
      <c r="BG287" s="1"/>
      <c r="BH287" s="1"/>
      <c r="BI287" s="1"/>
      <c r="BJ287" s="1"/>
      <c r="BK287" s="1"/>
      <c r="BL287" s="1"/>
      <c r="BM287" s="1"/>
      <c r="BN287" s="1"/>
      <c r="BO287" s="1"/>
      <c r="BP287" s="1"/>
      <c r="BQ287" s="1"/>
      <c r="BR287" s="1"/>
      <c r="BS287" s="1"/>
      <c r="BT287" s="1"/>
      <c r="BU287" s="1"/>
      <c r="BV287" s="1"/>
      <c r="BW287" s="1"/>
      <c r="BX287" s="1"/>
      <c r="BY287" s="1"/>
      <c r="BZ287" s="1"/>
      <c r="CA287" s="1"/>
      <c r="CB287" s="1"/>
      <c r="CC287" s="1"/>
      <c r="CD287" s="1"/>
      <c r="CE287" s="1"/>
      <c r="CF287" s="1"/>
      <c r="CG287" s="1"/>
      <c r="CH287" s="1"/>
      <c r="CI287" s="1"/>
      <c r="CJ287" s="1"/>
      <c r="CK287" s="1"/>
      <c r="CL287" s="1"/>
      <c r="CM287" s="1"/>
      <c r="CN287" s="1"/>
      <c r="CO287" s="1"/>
      <c r="CP287" s="1"/>
      <c r="CQ287" s="1"/>
      <c r="CR287" s="1"/>
      <c r="CS287" s="1"/>
      <c r="CT287" s="1"/>
      <c r="CU287" s="1"/>
      <c r="CV287" s="1"/>
      <c r="CW287" s="1"/>
      <c r="CX287" s="1"/>
      <c r="CY287" s="1"/>
      <c r="CZ287" s="1"/>
      <c r="DA287" s="1"/>
      <c r="DB287" s="1"/>
      <c r="DC287" s="1"/>
      <c r="DD287" s="1"/>
      <c r="DE287" s="1"/>
      <c r="DF287" s="1"/>
      <c r="DG287" s="1"/>
      <c r="DH287" s="1"/>
      <c r="DI287" s="1"/>
      <c r="DJ287" s="1"/>
      <c r="DK287" s="1"/>
      <c r="DL287" s="1"/>
      <c r="DM287" s="1"/>
      <c r="DN287" s="1"/>
      <c r="DO287" s="1"/>
      <c r="DP287" s="1"/>
      <c r="DQ287" s="1"/>
      <c r="DR287" s="1"/>
      <c r="DS287" s="1"/>
      <c r="DT287" s="1"/>
      <c r="DU287" s="1"/>
      <c r="DV287" s="1"/>
      <c r="DW287" s="1"/>
      <c r="DX287" s="1"/>
      <c r="DY287" s="1"/>
      <c r="DZ287" s="1"/>
      <c r="EA287" s="1"/>
      <c r="EB287" s="1"/>
      <c r="EC287" s="1"/>
      <c r="ED287" s="1"/>
      <c r="EE287" s="1"/>
      <c r="EF287" s="1"/>
      <c r="EG287" s="1"/>
      <c r="EH287" s="1"/>
      <c r="EI287" s="1"/>
      <c r="EJ287" s="1"/>
      <c r="EK287" s="1"/>
      <c r="EL287" s="1"/>
      <c r="EM287" s="1"/>
      <c r="EN287" s="1"/>
      <c r="EO287" s="1"/>
      <c r="EP287" s="1"/>
      <c r="EQ287" s="1"/>
      <c r="ER287" s="1"/>
      <c r="ES287" s="1"/>
      <c r="ET287" s="1"/>
      <c r="WZB287" s="1"/>
      <c r="WZC287" s="1"/>
      <c r="WZD287" s="1"/>
      <c r="WZE287" s="1"/>
      <c r="WZF287" s="1"/>
      <c r="WZG287" s="1"/>
      <c r="WZH287" s="1"/>
      <c r="WZI287" s="1"/>
      <c r="WZJ287" s="1"/>
      <c r="WZK287" s="1"/>
      <c r="WZL287" s="1"/>
      <c r="WZM287" s="1"/>
      <c r="WZN287" s="1"/>
      <c r="WZO287" s="1"/>
      <c r="WZP287" s="1"/>
      <c r="WZQ287" s="1"/>
      <c r="WZR287" s="1"/>
      <c r="WZS287" s="1"/>
      <c r="WZT287" s="1"/>
      <c r="WZU287" s="1"/>
      <c r="WZV287" s="1"/>
      <c r="WZW287" s="1"/>
      <c r="WZX287" s="1"/>
      <c r="WZY287" s="1"/>
      <c r="WZZ287" s="1"/>
      <c r="XAA287" s="1"/>
      <c r="XAB287" s="1"/>
      <c r="XAC287" s="1"/>
      <c r="XAD287" s="1"/>
      <c r="XAE287" s="1"/>
      <c r="XAF287" s="1"/>
      <c r="XAG287" s="1"/>
      <c r="XAH287" s="1"/>
      <c r="XAI287" s="1"/>
      <c r="XAJ287" s="1"/>
      <c r="XAK287" s="1"/>
      <c r="XAL287" s="1"/>
      <c r="XAM287" s="1"/>
      <c r="XAN287" s="1"/>
      <c r="XAO287" s="1"/>
      <c r="XAP287" s="1"/>
      <c r="XAQ287" s="1"/>
      <c r="XAR287" s="1"/>
      <c r="XAS287" s="1"/>
      <c r="XAT287" s="1"/>
      <c r="XAU287" s="1"/>
      <c r="XAV287" s="1"/>
      <c r="XAW287" s="1"/>
      <c r="XAX287" s="1"/>
      <c r="XAY287" s="1"/>
      <c r="XAZ287" s="1"/>
      <c r="XBA287" s="1"/>
      <c r="XBB287" s="1"/>
      <c r="XBC287" s="1"/>
      <c r="XBD287" s="1"/>
      <c r="XBE287" s="1"/>
      <c r="XBF287" s="1"/>
      <c r="XBG287" s="1"/>
      <c r="XBH287" s="1"/>
      <c r="XBI287" s="1"/>
      <c r="XBJ287" s="1"/>
      <c r="XBK287" s="1"/>
      <c r="XBL287" s="1"/>
      <c r="XBM287" s="1"/>
      <c r="XBN287" s="1"/>
      <c r="XBO287" s="1"/>
      <c r="XBP287" s="1"/>
      <c r="XBQ287" s="1"/>
      <c r="XBR287" s="1"/>
      <c r="XBS287" s="1"/>
      <c r="XBT287" s="1"/>
      <c r="XBU287" s="1"/>
      <c r="XBV287" s="1"/>
      <c r="XBW287" s="1"/>
      <c r="XBX287" s="1"/>
      <c r="XBY287" s="1"/>
      <c r="XBZ287" s="1"/>
      <c r="XCA287" s="1"/>
      <c r="XCB287" s="1"/>
      <c r="XCC287" s="1"/>
      <c r="XCD287" s="1"/>
      <c r="XCE287" s="1"/>
      <c r="XCF287" s="1"/>
      <c r="XCG287" s="1"/>
      <c r="XCH287" s="1"/>
      <c r="XCI287" s="1"/>
      <c r="XCJ287" s="1"/>
      <c r="XCK287" s="1"/>
      <c r="XCL287" s="1"/>
      <c r="XCM287" s="1"/>
      <c r="XCN287" s="1"/>
      <c r="XCO287" s="1"/>
      <c r="XCP287" s="1"/>
      <c r="XCQ287" s="1"/>
      <c r="XCR287" s="1"/>
      <c r="XCS287" s="1"/>
      <c r="XCT287" s="1"/>
      <c r="XCU287" s="1"/>
      <c r="XCV287" s="1"/>
      <c r="XCW287" s="1"/>
      <c r="XCX287" s="1"/>
      <c r="XCY287" s="1"/>
      <c r="XCZ287" s="1"/>
      <c r="XDA287" s="1"/>
      <c r="XDB287" s="1"/>
      <c r="XDC287" s="1"/>
      <c r="XDD287" s="1"/>
      <c r="XDE287" s="1"/>
      <c r="XDF287" s="1"/>
      <c r="XDG287" s="1"/>
      <c r="XDH287" s="1"/>
      <c r="XDI287" s="1"/>
      <c r="XDJ287" s="1"/>
      <c r="XDK287" s="1"/>
      <c r="XDL287" s="1"/>
      <c r="XDM287" s="1"/>
      <c r="XDN287" s="1"/>
      <c r="XDO287" s="1"/>
      <c r="XDP287" s="1"/>
      <c r="XDQ287" s="1"/>
      <c r="XDR287" s="1"/>
      <c r="XDS287" s="1"/>
      <c r="XDT287" s="1"/>
      <c r="XDU287" s="1"/>
      <c r="XDV287" s="1"/>
      <c r="XDW287" s="1"/>
      <c r="XDX287" s="1"/>
      <c r="XDY287" s="1"/>
      <c r="XDZ287" s="1"/>
      <c r="XEA287" s="1"/>
      <c r="XEB287" s="1"/>
      <c r="XEC287" s="1"/>
      <c r="XED287" s="1"/>
      <c r="XEE287" s="1"/>
      <c r="XEF287" s="1"/>
      <c r="XEG287" s="1"/>
      <c r="XEH287" s="1"/>
      <c r="XEI287" s="1"/>
      <c r="XEJ287" s="1"/>
      <c r="XEK287" s="1"/>
      <c r="XEL287" s="1"/>
      <c r="XEM287" s="1"/>
      <c r="XEN287" s="1"/>
      <c r="XEO287" s="1"/>
      <c r="XEP287" s="1"/>
      <c r="XEQ287" s="1"/>
      <c r="XER287" s="1"/>
      <c r="XES287" s="1"/>
      <c r="XET287" s="1"/>
      <c r="XEU287" s="1"/>
      <c r="XEV287" s="1"/>
      <c r="XEW287" s="1"/>
      <c r="XEX287" s="1"/>
      <c r="XEY287" s="1"/>
      <c r="XEZ287" s="1"/>
      <c r="XFA287" s="1"/>
      <c r="XFB287" s="1"/>
      <c r="XFC287" s="1"/>
    </row>
    <row r="288" spans="1:150 16226:16383" s="3" customFormat="1" ht="20.25" customHeight="1" x14ac:dyDescent="0.35">
      <c r="A288" s="84">
        <f t="shared" si="115"/>
        <v>6</v>
      </c>
      <c r="B288" s="85"/>
      <c r="C288" s="49" t="s">
        <v>329</v>
      </c>
      <c r="D288" s="86" t="s">
        <v>363</v>
      </c>
      <c r="E288" s="88"/>
      <c r="F288" s="88"/>
      <c r="G288" s="88"/>
      <c r="H288" s="89"/>
      <c r="I288" s="1"/>
      <c r="J288" s="1"/>
      <c r="K288" s="1"/>
      <c r="L288" s="1"/>
      <c r="M288" s="1"/>
      <c r="N288" s="1"/>
      <c r="O288" s="1"/>
      <c r="P288" s="1"/>
      <c r="Q288" s="1"/>
      <c r="R288" s="1"/>
      <c r="S288" s="1"/>
      <c r="T288" s="22" t="e">
        <f t="shared" ca="1" si="114"/>
        <v>#REF!</v>
      </c>
      <c r="U288" s="22" t="e">
        <f t="shared" ref="U288:V288" ca="1" si="120">U287+1</f>
        <v>#REF!</v>
      </c>
      <c r="V288" s="22">
        <f t="shared" ca="1" si="120"/>
        <v>606</v>
      </c>
      <c r="W288" s="1"/>
      <c r="X288" s="1"/>
      <c r="Y288" s="1"/>
      <c r="Z288" s="1"/>
      <c r="AA288" s="1"/>
      <c r="AB288" s="1"/>
      <c r="AC288" s="1"/>
      <c r="AD288" s="1"/>
      <c r="AE288" s="1"/>
      <c r="AF288" s="1"/>
      <c r="AG288" s="1"/>
      <c r="AH288" s="1"/>
      <c r="AI288" s="1"/>
      <c r="AJ288" s="1"/>
      <c r="AK288" s="1"/>
      <c r="AL288" s="1"/>
      <c r="AM288" s="1"/>
      <c r="AN288" s="1"/>
      <c r="AO288" s="1"/>
      <c r="AP288" s="1"/>
      <c r="AQ288" s="1"/>
      <c r="AR288" s="1"/>
      <c r="AS288" s="1"/>
      <c r="AT288" s="1"/>
      <c r="AU288" s="1"/>
      <c r="AV288" s="1"/>
      <c r="AW288" s="1"/>
      <c r="AX288" s="1"/>
      <c r="AY288" s="1"/>
      <c r="AZ288" s="1"/>
      <c r="BA288" s="1"/>
      <c r="BB288" s="1"/>
      <c r="BC288" s="1"/>
      <c r="BD288" s="1"/>
      <c r="BE288" s="1"/>
      <c r="BF288" s="1"/>
      <c r="BG288" s="1"/>
      <c r="BH288" s="1"/>
      <c r="BI288" s="1"/>
      <c r="BJ288" s="1"/>
      <c r="BK288" s="1"/>
      <c r="BL288" s="1"/>
      <c r="BM288" s="1"/>
      <c r="BN288" s="1"/>
      <c r="BO288" s="1"/>
      <c r="BP288" s="1"/>
      <c r="BQ288" s="1"/>
      <c r="BR288" s="1"/>
      <c r="BS288" s="1"/>
      <c r="BT288" s="1"/>
      <c r="BU288" s="1"/>
      <c r="BV288" s="1"/>
      <c r="BW288" s="1"/>
      <c r="BX288" s="1"/>
      <c r="BY288" s="1"/>
      <c r="BZ288" s="1"/>
      <c r="CA288" s="1"/>
      <c r="CB288" s="1"/>
      <c r="CC288" s="1"/>
      <c r="CD288" s="1"/>
      <c r="CE288" s="1"/>
      <c r="CF288" s="1"/>
      <c r="CG288" s="1"/>
      <c r="CH288" s="1"/>
      <c r="CI288" s="1"/>
      <c r="CJ288" s="1"/>
      <c r="CK288" s="1"/>
      <c r="CL288" s="1"/>
      <c r="CM288" s="1"/>
      <c r="CN288" s="1"/>
      <c r="CO288" s="1"/>
      <c r="CP288" s="1"/>
      <c r="CQ288" s="1"/>
      <c r="CR288" s="1"/>
      <c r="CS288" s="1"/>
      <c r="CT288" s="1"/>
      <c r="CU288" s="1"/>
      <c r="CV288" s="1"/>
      <c r="CW288" s="1"/>
      <c r="CX288" s="1"/>
      <c r="CY288" s="1"/>
      <c r="CZ288" s="1"/>
      <c r="DA288" s="1"/>
      <c r="DB288" s="1"/>
      <c r="DC288" s="1"/>
      <c r="DD288" s="1"/>
      <c r="DE288" s="1"/>
      <c r="DF288" s="1"/>
      <c r="DG288" s="1"/>
      <c r="DH288" s="1"/>
      <c r="DI288" s="1"/>
      <c r="DJ288" s="1"/>
      <c r="DK288" s="1"/>
      <c r="DL288" s="1"/>
      <c r="DM288" s="1"/>
      <c r="DN288" s="1"/>
      <c r="DO288" s="1"/>
      <c r="DP288" s="1"/>
      <c r="DQ288" s="1"/>
      <c r="DR288" s="1"/>
      <c r="DS288" s="1"/>
      <c r="DT288" s="1"/>
      <c r="DU288" s="1"/>
      <c r="DV288" s="1"/>
      <c r="DW288" s="1"/>
      <c r="DX288" s="1"/>
      <c r="DY288" s="1"/>
      <c r="DZ288" s="1"/>
      <c r="EA288" s="1"/>
      <c r="EB288" s="1"/>
      <c r="EC288" s="1"/>
      <c r="ED288" s="1"/>
      <c r="EE288" s="1"/>
      <c r="EF288" s="1"/>
      <c r="EG288" s="1"/>
      <c r="EH288" s="1"/>
      <c r="EI288" s="1"/>
      <c r="EJ288" s="1"/>
      <c r="EK288" s="1"/>
      <c r="EL288" s="1"/>
      <c r="EM288" s="1"/>
      <c r="EN288" s="1"/>
      <c r="EO288" s="1"/>
      <c r="EP288" s="1"/>
      <c r="EQ288" s="1"/>
      <c r="ER288" s="1"/>
      <c r="ES288" s="1"/>
      <c r="ET288" s="1"/>
      <c r="WZB288" s="1"/>
      <c r="WZC288" s="1"/>
      <c r="WZD288" s="1"/>
      <c r="WZE288" s="1"/>
      <c r="WZF288" s="1"/>
      <c r="WZG288" s="1"/>
      <c r="WZH288" s="1"/>
      <c r="WZI288" s="1"/>
      <c r="WZJ288" s="1"/>
      <c r="WZK288" s="1"/>
      <c r="WZL288" s="1"/>
      <c r="WZM288" s="1"/>
      <c r="WZN288" s="1"/>
      <c r="WZO288" s="1"/>
      <c r="WZP288" s="1"/>
      <c r="WZQ288" s="1"/>
      <c r="WZR288" s="1"/>
      <c r="WZS288" s="1"/>
      <c r="WZT288" s="1"/>
      <c r="WZU288" s="1"/>
      <c r="WZV288" s="1"/>
      <c r="WZW288" s="1"/>
      <c r="WZX288" s="1"/>
      <c r="WZY288" s="1"/>
      <c r="WZZ288" s="1"/>
      <c r="XAA288" s="1"/>
      <c r="XAB288" s="1"/>
      <c r="XAC288" s="1"/>
      <c r="XAD288" s="1"/>
      <c r="XAE288" s="1"/>
      <c r="XAF288" s="1"/>
      <c r="XAG288" s="1"/>
      <c r="XAH288" s="1"/>
      <c r="XAI288" s="1"/>
      <c r="XAJ288" s="1"/>
      <c r="XAK288" s="1"/>
      <c r="XAL288" s="1"/>
      <c r="XAM288" s="1"/>
      <c r="XAN288" s="1"/>
      <c r="XAO288" s="1"/>
      <c r="XAP288" s="1"/>
      <c r="XAQ288" s="1"/>
      <c r="XAR288" s="1"/>
      <c r="XAS288" s="1"/>
      <c r="XAT288" s="1"/>
      <c r="XAU288" s="1"/>
      <c r="XAV288" s="1"/>
      <c r="XAW288" s="1"/>
      <c r="XAX288" s="1"/>
      <c r="XAY288" s="1"/>
      <c r="XAZ288" s="1"/>
      <c r="XBA288" s="1"/>
      <c r="XBB288" s="1"/>
      <c r="XBC288" s="1"/>
      <c r="XBD288" s="1"/>
      <c r="XBE288" s="1"/>
      <c r="XBF288" s="1"/>
      <c r="XBG288" s="1"/>
      <c r="XBH288" s="1"/>
      <c r="XBI288" s="1"/>
      <c r="XBJ288" s="1"/>
      <c r="XBK288" s="1"/>
      <c r="XBL288" s="1"/>
      <c r="XBM288" s="1"/>
      <c r="XBN288" s="1"/>
      <c r="XBO288" s="1"/>
      <c r="XBP288" s="1"/>
      <c r="XBQ288" s="1"/>
      <c r="XBR288" s="1"/>
      <c r="XBS288" s="1"/>
      <c r="XBT288" s="1"/>
      <c r="XBU288" s="1"/>
      <c r="XBV288" s="1"/>
      <c r="XBW288" s="1"/>
      <c r="XBX288" s="1"/>
      <c r="XBY288" s="1"/>
      <c r="XBZ288" s="1"/>
      <c r="XCA288" s="1"/>
      <c r="XCB288" s="1"/>
      <c r="XCC288" s="1"/>
      <c r="XCD288" s="1"/>
      <c r="XCE288" s="1"/>
      <c r="XCF288" s="1"/>
      <c r="XCG288" s="1"/>
      <c r="XCH288" s="1"/>
      <c r="XCI288" s="1"/>
      <c r="XCJ288" s="1"/>
      <c r="XCK288" s="1"/>
      <c r="XCL288" s="1"/>
      <c r="XCM288" s="1"/>
      <c r="XCN288" s="1"/>
      <c r="XCO288" s="1"/>
      <c r="XCP288" s="1"/>
      <c r="XCQ288" s="1"/>
      <c r="XCR288" s="1"/>
      <c r="XCS288" s="1"/>
      <c r="XCT288" s="1"/>
      <c r="XCU288" s="1"/>
      <c r="XCV288" s="1"/>
      <c r="XCW288" s="1"/>
      <c r="XCX288" s="1"/>
      <c r="XCY288" s="1"/>
      <c r="XCZ288" s="1"/>
      <c r="XDA288" s="1"/>
      <c r="XDB288" s="1"/>
      <c r="XDC288" s="1"/>
      <c r="XDD288" s="1"/>
      <c r="XDE288" s="1"/>
      <c r="XDF288" s="1"/>
      <c r="XDG288" s="1"/>
      <c r="XDH288" s="1"/>
      <c r="XDI288" s="1"/>
      <c r="XDJ288" s="1"/>
      <c r="XDK288" s="1"/>
      <c r="XDL288" s="1"/>
      <c r="XDM288" s="1"/>
      <c r="XDN288" s="1"/>
      <c r="XDO288" s="1"/>
      <c r="XDP288" s="1"/>
      <c r="XDQ288" s="1"/>
      <c r="XDR288" s="1"/>
      <c r="XDS288" s="1"/>
      <c r="XDT288" s="1"/>
      <c r="XDU288" s="1"/>
      <c r="XDV288" s="1"/>
      <c r="XDW288" s="1"/>
      <c r="XDX288" s="1"/>
      <c r="XDY288" s="1"/>
      <c r="XDZ288" s="1"/>
      <c r="XEA288" s="1"/>
      <c r="XEB288" s="1"/>
      <c r="XEC288" s="1"/>
      <c r="XED288" s="1"/>
      <c r="XEE288" s="1"/>
      <c r="XEF288" s="1"/>
      <c r="XEG288" s="1"/>
      <c r="XEH288" s="1"/>
      <c r="XEI288" s="1"/>
      <c r="XEJ288" s="1"/>
      <c r="XEK288" s="1"/>
      <c r="XEL288" s="1"/>
      <c r="XEM288" s="1"/>
      <c r="XEN288" s="1"/>
      <c r="XEO288" s="1"/>
      <c r="XEP288" s="1"/>
      <c r="XEQ288" s="1"/>
      <c r="XER288" s="1"/>
      <c r="XES288" s="1"/>
      <c r="XET288" s="1"/>
      <c r="XEU288" s="1"/>
      <c r="XEV288" s="1"/>
      <c r="XEW288" s="1"/>
      <c r="XEX288" s="1"/>
      <c r="XEY288" s="1"/>
      <c r="XEZ288" s="1"/>
      <c r="XFA288" s="1"/>
      <c r="XFB288" s="1"/>
      <c r="XFC288" s="1"/>
    </row>
    <row r="289" spans="1:150 16226:16383" s="3" customFormat="1" ht="20.25" customHeight="1" x14ac:dyDescent="0.35">
      <c r="A289" s="90" t="s">
        <v>354</v>
      </c>
      <c r="B289" s="91"/>
      <c r="C289" s="91"/>
      <c r="D289" s="91"/>
      <c r="E289" s="94"/>
      <c r="F289" s="94"/>
      <c r="G289" s="91"/>
      <c r="H289" s="92"/>
      <c r="I289" s="4">
        <f>1</f>
        <v>1</v>
      </c>
      <c r="J289" s="1"/>
      <c r="K289" s="1"/>
      <c r="L289" s="1"/>
      <c r="M289" s="1"/>
      <c r="N289" s="1"/>
      <c r="O289" s="1"/>
      <c r="P289" s="1"/>
      <c r="Q289" s="1"/>
      <c r="R289" s="1"/>
      <c r="S289" s="1"/>
      <c r="T289" s="1"/>
      <c r="U289" s="1"/>
      <c r="V289" s="1"/>
      <c r="W289" s="1"/>
      <c r="X289" s="1"/>
      <c r="Y289" s="1"/>
      <c r="Z289" s="1"/>
      <c r="AA289" s="1"/>
      <c r="AB289" s="1"/>
      <c r="AC289" s="1"/>
      <c r="AD289" s="1"/>
      <c r="AE289" s="1"/>
      <c r="AF289" s="1"/>
      <c r="AG289" s="1"/>
      <c r="AH289" s="1"/>
      <c r="AI289" s="1"/>
      <c r="AJ289" s="1"/>
      <c r="AK289" s="1"/>
      <c r="AL289" s="1"/>
      <c r="AM289" s="1"/>
      <c r="AN289" s="1"/>
      <c r="AO289" s="1"/>
      <c r="AP289" s="1"/>
      <c r="AQ289" s="1"/>
      <c r="AR289" s="1"/>
      <c r="AS289" s="1"/>
      <c r="AT289" s="1"/>
      <c r="AU289" s="1"/>
      <c r="AV289" s="1"/>
      <c r="AW289" s="1"/>
      <c r="AX289" s="1"/>
      <c r="AY289" s="1"/>
      <c r="AZ289" s="1"/>
      <c r="BA289" s="1"/>
      <c r="BB289" s="1"/>
      <c r="BC289" s="1"/>
      <c r="BD289" s="1"/>
      <c r="BE289" s="1"/>
      <c r="BF289" s="1"/>
      <c r="BG289" s="1"/>
      <c r="BH289" s="1"/>
      <c r="BI289" s="1"/>
      <c r="BJ289" s="1"/>
      <c r="BK289" s="1"/>
      <c r="BL289" s="1"/>
      <c r="BM289" s="1"/>
      <c r="BN289" s="1"/>
      <c r="BO289" s="1"/>
      <c r="BP289" s="1"/>
      <c r="BQ289" s="1"/>
      <c r="BR289" s="1"/>
      <c r="BS289" s="1"/>
      <c r="BT289" s="1"/>
      <c r="BU289" s="1"/>
      <c r="BV289" s="1"/>
      <c r="BW289" s="1"/>
      <c r="BX289" s="1"/>
      <c r="BY289" s="1"/>
      <c r="BZ289" s="1"/>
      <c r="CA289" s="1"/>
      <c r="CB289" s="1"/>
      <c r="CC289" s="1"/>
      <c r="CD289" s="1"/>
      <c r="CE289" s="1"/>
      <c r="CF289" s="1"/>
      <c r="CG289" s="1"/>
      <c r="CH289" s="1"/>
      <c r="CI289" s="1"/>
      <c r="CJ289" s="1"/>
      <c r="CK289" s="1"/>
      <c r="CL289" s="1"/>
      <c r="CM289" s="1"/>
      <c r="CN289" s="1"/>
      <c r="CO289" s="1"/>
      <c r="CP289" s="1"/>
      <c r="CQ289" s="1"/>
      <c r="CR289" s="1"/>
      <c r="CS289" s="1"/>
      <c r="CT289" s="1"/>
      <c r="CU289" s="1"/>
      <c r="CV289" s="1"/>
      <c r="CW289" s="1"/>
      <c r="CX289" s="1"/>
      <c r="CY289" s="1"/>
      <c r="CZ289" s="1"/>
      <c r="DA289" s="1"/>
      <c r="DB289" s="1"/>
      <c r="DC289" s="1"/>
      <c r="DD289" s="1"/>
      <c r="DE289" s="1"/>
      <c r="DF289" s="1"/>
      <c r="DG289" s="1"/>
      <c r="DH289" s="1"/>
      <c r="DI289" s="1"/>
      <c r="DJ289" s="1"/>
      <c r="DK289" s="1"/>
      <c r="DL289" s="1"/>
      <c r="DM289" s="1"/>
      <c r="DN289" s="1"/>
      <c r="DO289" s="1"/>
      <c r="DP289" s="1"/>
      <c r="DQ289" s="1"/>
      <c r="DR289" s="1"/>
      <c r="DS289" s="1"/>
      <c r="DT289" s="1"/>
      <c r="DU289" s="1"/>
      <c r="DV289" s="1"/>
      <c r="DW289" s="1"/>
      <c r="DX289" s="1"/>
      <c r="DY289" s="1"/>
      <c r="DZ289" s="1"/>
      <c r="EA289" s="1"/>
      <c r="EB289" s="1"/>
      <c r="EC289" s="1"/>
      <c r="ED289" s="1"/>
      <c r="EE289" s="1"/>
      <c r="EF289" s="1"/>
      <c r="EG289" s="1"/>
      <c r="EH289" s="1"/>
      <c r="EI289" s="1"/>
      <c r="EJ289" s="1"/>
      <c r="EK289" s="1"/>
      <c r="EL289" s="1"/>
      <c r="EM289" s="1"/>
      <c r="EN289" s="1"/>
      <c r="EO289" s="1"/>
      <c r="EP289" s="1"/>
      <c r="EQ289" s="1"/>
      <c r="ER289" s="1"/>
      <c r="ES289" s="1"/>
      <c r="ET289" s="1"/>
      <c r="WZB289" s="1"/>
      <c r="WZC289" s="1"/>
      <c r="WZD289" s="1"/>
      <c r="WZE289" s="1"/>
      <c r="WZF289" s="1"/>
      <c r="WZG289" s="1"/>
      <c r="WZH289" s="1"/>
      <c r="WZI289" s="1"/>
      <c r="WZJ289" s="1"/>
      <c r="WZK289" s="1"/>
      <c r="WZL289" s="1"/>
      <c r="WZM289" s="1"/>
      <c r="WZN289" s="1"/>
      <c r="WZO289" s="1"/>
      <c r="WZP289" s="1"/>
      <c r="WZQ289" s="1"/>
      <c r="WZR289" s="1"/>
      <c r="WZS289" s="1"/>
      <c r="WZT289" s="1"/>
      <c r="WZU289" s="1"/>
      <c r="WZV289" s="1"/>
      <c r="WZW289" s="1"/>
      <c r="WZX289" s="1"/>
      <c r="WZY289" s="1"/>
      <c r="WZZ289" s="1"/>
      <c r="XAA289" s="1"/>
      <c r="XAB289" s="1"/>
      <c r="XAC289" s="1"/>
      <c r="XAD289" s="1"/>
      <c r="XAE289" s="1"/>
      <c r="XAF289" s="1"/>
      <c r="XAG289" s="1"/>
      <c r="XAH289" s="1"/>
      <c r="XAI289" s="1"/>
      <c r="XAJ289" s="1"/>
      <c r="XAK289" s="1"/>
      <c r="XAL289" s="1"/>
      <c r="XAM289" s="1"/>
      <c r="XAN289" s="1"/>
      <c r="XAO289" s="1"/>
      <c r="XAP289" s="1"/>
      <c r="XAQ289" s="1"/>
      <c r="XAR289" s="1"/>
      <c r="XAS289" s="1"/>
      <c r="XAT289" s="1"/>
      <c r="XAU289" s="1"/>
      <c r="XAV289" s="1"/>
      <c r="XAW289" s="1"/>
      <c r="XAX289" s="1"/>
      <c r="XAY289" s="1"/>
      <c r="XAZ289" s="1"/>
      <c r="XBA289" s="1"/>
      <c r="XBB289" s="1"/>
      <c r="XBC289" s="1"/>
      <c r="XBD289" s="1"/>
      <c r="XBE289" s="1"/>
      <c r="XBF289" s="1"/>
      <c r="XBG289" s="1"/>
      <c r="XBH289" s="1"/>
      <c r="XBI289" s="1"/>
      <c r="XBJ289" s="1"/>
      <c r="XBK289" s="1"/>
      <c r="XBL289" s="1"/>
      <c r="XBM289" s="1"/>
      <c r="XBN289" s="1"/>
      <c r="XBO289" s="1"/>
      <c r="XBP289" s="1"/>
      <c r="XBQ289" s="1"/>
      <c r="XBR289" s="1"/>
      <c r="XBS289" s="1"/>
      <c r="XBT289" s="1"/>
      <c r="XBU289" s="1"/>
      <c r="XBV289" s="1"/>
      <c r="XBW289" s="1"/>
      <c r="XBX289" s="1"/>
      <c r="XBY289" s="1"/>
      <c r="XBZ289" s="1"/>
      <c r="XCA289" s="1"/>
      <c r="XCB289" s="1"/>
      <c r="XCC289" s="1"/>
      <c r="XCD289" s="1"/>
      <c r="XCE289" s="1"/>
      <c r="XCF289" s="1"/>
      <c r="XCG289" s="1"/>
      <c r="XCH289" s="1"/>
      <c r="XCI289" s="1"/>
      <c r="XCJ289" s="1"/>
      <c r="XCK289" s="1"/>
      <c r="XCL289" s="1"/>
      <c r="XCM289" s="1"/>
      <c r="XCN289" s="1"/>
      <c r="XCO289" s="1"/>
      <c r="XCP289" s="1"/>
      <c r="XCQ289" s="1"/>
      <c r="XCR289" s="1"/>
      <c r="XCS289" s="1"/>
      <c r="XCT289" s="1"/>
      <c r="XCU289" s="1"/>
      <c r="XCV289" s="1"/>
      <c r="XCW289" s="1"/>
      <c r="XCX289" s="1"/>
      <c r="XCY289" s="1"/>
      <c r="XCZ289" s="1"/>
      <c r="XDA289" s="1"/>
      <c r="XDB289" s="1"/>
      <c r="XDC289" s="1"/>
      <c r="XDD289" s="1"/>
      <c r="XDE289" s="1"/>
      <c r="XDF289" s="1"/>
      <c r="XDG289" s="1"/>
      <c r="XDH289" s="1"/>
      <c r="XDI289" s="1"/>
      <c r="XDJ289" s="1"/>
      <c r="XDK289" s="1"/>
      <c r="XDL289" s="1"/>
      <c r="XDM289" s="1"/>
      <c r="XDN289" s="1"/>
      <c r="XDO289" s="1"/>
      <c r="XDP289" s="1"/>
      <c r="XDQ289" s="1"/>
      <c r="XDR289" s="1"/>
      <c r="XDS289" s="1"/>
      <c r="XDT289" s="1"/>
      <c r="XDU289" s="1"/>
      <c r="XDV289" s="1"/>
      <c r="XDW289" s="1"/>
      <c r="XDX289" s="1"/>
      <c r="XDY289" s="1"/>
      <c r="XDZ289" s="1"/>
      <c r="XEA289" s="1"/>
      <c r="XEB289" s="1"/>
      <c r="XEC289" s="1"/>
      <c r="XED289" s="1"/>
      <c r="XEE289" s="1"/>
      <c r="XEF289" s="1"/>
      <c r="XEG289" s="1"/>
      <c r="XEH289" s="1"/>
      <c r="XEI289" s="1"/>
      <c r="XEJ289" s="1"/>
      <c r="XEK289" s="1"/>
      <c r="XEL289" s="1"/>
      <c r="XEM289" s="1"/>
      <c r="XEN289" s="1"/>
      <c r="XEO289" s="1"/>
      <c r="XEP289" s="1"/>
      <c r="XEQ289" s="1"/>
      <c r="XER289" s="1"/>
      <c r="XES289" s="1"/>
      <c r="XET289" s="1"/>
      <c r="XEU289" s="1"/>
      <c r="XEV289" s="1"/>
      <c r="XEW289" s="1"/>
      <c r="XEX289" s="1"/>
      <c r="XEY289" s="1"/>
      <c r="XEZ289" s="1"/>
      <c r="XFA289" s="1"/>
      <c r="XFB289" s="1"/>
      <c r="XFC289" s="1"/>
    </row>
    <row r="290" spans="1:150 16226:16383" s="3" customFormat="1" ht="20.25" customHeight="1" x14ac:dyDescent="0.35">
      <c r="A290" s="93">
        <v>1</v>
      </c>
      <c r="B290" s="93"/>
      <c r="C290" s="49" t="s">
        <v>329</v>
      </c>
      <c r="D290" s="49" t="s">
        <v>360</v>
      </c>
      <c r="E290" s="70">
        <f>(144.6)*(10.764)</f>
        <v>1556.4743999999998</v>
      </c>
      <c r="F290" s="70">
        <f>(1.63*2.64+1.53*3.97)*(10.764)</f>
        <v>111.70125720000001</v>
      </c>
      <c r="G290" s="6">
        <v>0</v>
      </c>
      <c r="H290" s="6">
        <f t="shared" ref="H290" si="121">E290+F290+(IF(G290&lt;101,G290,IF(G290&lt;201,G290/2,IF(G290&lt;=301,G290/3,G290/4))))</f>
        <v>1668.1756571999999</v>
      </c>
      <c r="I290" s="1"/>
      <c r="J290" s="1"/>
      <c r="K290" s="1"/>
      <c r="L290" s="1"/>
      <c r="M290" s="1"/>
      <c r="N290" s="1"/>
      <c r="O290" s="1"/>
      <c r="P290" s="1"/>
      <c r="Q290" s="1"/>
      <c r="R290" s="1"/>
      <c r="S290" s="1"/>
      <c r="T290" s="22" t="e">
        <f t="shared" ref="T290:T295" ca="1" si="122">U290&amp;""&amp;",..,"&amp;""&amp;V290</f>
        <v>#REF!</v>
      </c>
      <c r="U290" s="22" t="e">
        <f ca="1">(SUMPRODUCT(MID(0&amp;(LEFT(A289,SUM(LEN(A289)-LEN(SUBSTITUTE(A289,{"0","1","2","3"},""))))), LARGE(INDEX(ISNUMBER(--MID((LEFT(A289,SUM(LEN(A289)-LEN(SUBSTITUTE(A289,{"0","1","2","3"},""))))), ROW(INDIRECT("1:"&amp;LEN((LEFT(A289,SUM(LEN(A289)-LEN(SUBSTITUTE(A289,{"0","1","2","3"},"")))))))), 1)) * ROW(INDIRECT("1:"&amp;LEN((LEFT(A289,SUM(LEN(A289)-LEN(SUBSTITUTE(A289,{"0","1","2","3"},"")))))))), 0), ROW(INDIRECT("1:"&amp;LEN((LEFT(A289,SUM(LEN(A289)-LEN(SUBSTITUTE(A289,{"0","1","2","3"},"")))))))))+1, 1) * 10^ROW(INDIRECT("1:"&amp;LEN((LEFT(A289,SUM(LEN(A289)-LEN(SUBSTITUTE(A289,{"0","1","2","3"},""))))))))/10))*100+1</f>
        <v>#REF!</v>
      </c>
      <c r="V290" s="22">
        <f ca="1">(SUMPRODUCT(MID(0&amp;(--TRIM(RIGHT(SUBSTITUTE(LEFT(A289,_xlfn.AGGREGATE(16,6,FIND({0,1,2,3,4,5,6,7,8,9},A289,ROW(INDIRECT("1:"&amp;LEN(A289)))),1))," ",REPT(" ",LEN(A289))),LEN(A289)))), LARGE(INDEX(ISNUMBER(--MID((--TRIM(RIGHT(SUBSTITUTE(LEFT(A289,_xlfn.AGGREGATE(16,6,FIND({0,1,2,3,4,5,6,7,8,9},A289,ROW(INDIRECT("1:"&amp;LEN(A289)))),1))," ",REPT(" ",LEN(A289))),LEN(A289)))), ROW(INDIRECT("1:"&amp;LEN((--TRIM(RIGHT(SUBSTITUTE(LEFT(A289,_xlfn.AGGREGATE(16,6,FIND({0,1,2,3,4,5,6,7,8,9},A289,ROW(INDIRECT("1:"&amp;LEN(A289)))),1))," ",REPT(" ",LEN(A289))),LEN(A289))))))), 1)) * ROW(INDIRECT("1:"&amp;LEN((--TRIM(RIGHT(SUBSTITUTE(LEFT(A289,_xlfn.AGGREGATE(16,6,FIND({0,1,2,3,4,5,6,7,8,9},A289,ROW(INDIRECT("1:"&amp;LEN(A289)))),1))," ",REPT(" ",LEN(A289))),LEN(A289))))))), 0), ROW(INDIRECT("1:"&amp;LEN((--TRIM(RIGHT(SUBSTITUTE(LEFT(A289,_xlfn.AGGREGATE(16,6,FIND({0,1,2,3,4,5,6,7,8,9},A289,ROW(INDIRECT("1:"&amp;LEN(A289)))),1))," ",REPT(" ",LEN(A289))),LEN(A289))))))))+1, 1) * 10^ROW(INDIRECT("1:"&amp;LEN((--TRIM(RIGHT(SUBSTITUTE(LEFT(A289,_xlfn.AGGREGATE(16,6,FIND({0,1,2,3,4,5,6,7,8,9},A289,ROW(INDIRECT("1:"&amp;LEN(A289)))),1))," ",REPT(" ",LEN(A289))),LEN(A289)))))))/10))*100+1</f>
        <v>701</v>
      </c>
      <c r="W290" s="1"/>
      <c r="X290" s="1"/>
      <c r="Y290" s="1"/>
      <c r="Z290" s="1"/>
      <c r="AA290" s="1"/>
      <c r="AB290" s="1"/>
      <c r="AC290" s="1"/>
      <c r="AD290" s="1"/>
      <c r="AE290" s="1"/>
      <c r="AF290" s="1"/>
      <c r="AG290" s="1"/>
      <c r="AH290" s="1"/>
      <c r="AI290" s="1"/>
      <c r="AJ290" s="1"/>
      <c r="AK290" s="1"/>
      <c r="AL290" s="1"/>
      <c r="AM290" s="1"/>
      <c r="AN290" s="1"/>
      <c r="AO290" s="1"/>
      <c r="AP290" s="1"/>
      <c r="AQ290" s="1"/>
      <c r="AR290" s="1"/>
      <c r="AS290" s="1"/>
      <c r="AT290" s="1"/>
      <c r="AU290" s="1"/>
      <c r="AV290" s="1"/>
      <c r="AW290" s="1"/>
      <c r="AX290" s="1"/>
      <c r="AY290" s="1"/>
      <c r="AZ290" s="1"/>
      <c r="BA290" s="1"/>
      <c r="BB290" s="1"/>
      <c r="BC290" s="1"/>
      <c r="BD290" s="1"/>
      <c r="BE290" s="1"/>
      <c r="BF290" s="1"/>
      <c r="BG290" s="1"/>
      <c r="BH290" s="1"/>
      <c r="BI290" s="1"/>
      <c r="BJ290" s="1"/>
      <c r="BK290" s="1"/>
      <c r="BL290" s="1"/>
      <c r="BM290" s="1"/>
      <c r="BN290" s="1"/>
      <c r="BO290" s="1"/>
      <c r="BP290" s="1"/>
      <c r="BQ290" s="1"/>
      <c r="BR290" s="1"/>
      <c r="BS290" s="1"/>
      <c r="BT290" s="1"/>
      <c r="BU290" s="1"/>
      <c r="BV290" s="1"/>
      <c r="BW290" s="1"/>
      <c r="BX290" s="1"/>
      <c r="BY290" s="1"/>
      <c r="BZ290" s="1"/>
      <c r="CA290" s="1"/>
      <c r="CB290" s="1"/>
      <c r="CC290" s="1"/>
      <c r="CD290" s="1"/>
      <c r="CE290" s="1"/>
      <c r="CF290" s="1"/>
      <c r="CG290" s="1"/>
      <c r="CH290" s="1"/>
      <c r="CI290" s="1"/>
      <c r="CJ290" s="1"/>
      <c r="CK290" s="1"/>
      <c r="CL290" s="1"/>
      <c r="CM290" s="1"/>
      <c r="CN290" s="1"/>
      <c r="CO290" s="1"/>
      <c r="CP290" s="1"/>
      <c r="CQ290" s="1"/>
      <c r="CR290" s="1"/>
      <c r="CS290" s="1"/>
      <c r="CT290" s="1"/>
      <c r="CU290" s="1"/>
      <c r="CV290" s="1"/>
      <c r="CW290" s="1"/>
      <c r="CX290" s="1"/>
      <c r="CY290" s="1"/>
      <c r="CZ290" s="1"/>
      <c r="DA290" s="1"/>
      <c r="DB290" s="1"/>
      <c r="DC290" s="1"/>
      <c r="DD290" s="1"/>
      <c r="DE290" s="1"/>
      <c r="DF290" s="1"/>
      <c r="DG290" s="1"/>
      <c r="DH290" s="1"/>
      <c r="DI290" s="1"/>
      <c r="DJ290" s="1"/>
      <c r="DK290" s="1"/>
      <c r="DL290" s="1"/>
      <c r="DM290" s="1"/>
      <c r="DN290" s="1"/>
      <c r="DO290" s="1"/>
      <c r="DP290" s="1"/>
      <c r="DQ290" s="1"/>
      <c r="DR290" s="1"/>
      <c r="DS290" s="1"/>
      <c r="DT290" s="1"/>
      <c r="DU290" s="1"/>
      <c r="DV290" s="1"/>
      <c r="DW290" s="1"/>
      <c r="DX290" s="1"/>
      <c r="DY290" s="1"/>
      <c r="DZ290" s="1"/>
      <c r="EA290" s="1"/>
      <c r="EB290" s="1"/>
      <c r="EC290" s="1"/>
      <c r="ED290" s="1"/>
      <c r="EE290" s="1"/>
      <c r="EF290" s="1"/>
      <c r="EG290" s="1"/>
      <c r="EH290" s="1"/>
      <c r="EI290" s="1"/>
      <c r="EJ290" s="1"/>
      <c r="EK290" s="1"/>
      <c r="EL290" s="1"/>
      <c r="EM290" s="1"/>
      <c r="EN290" s="1"/>
      <c r="EO290" s="1"/>
      <c r="EP290" s="1"/>
      <c r="EQ290" s="1"/>
      <c r="ER290" s="1"/>
      <c r="ES290" s="1"/>
      <c r="ET290" s="1"/>
      <c r="WZB290" s="1"/>
      <c r="WZC290" s="1"/>
      <c r="WZD290" s="1"/>
      <c r="WZE290" s="1"/>
      <c r="WZF290" s="1"/>
      <c r="WZG290" s="1"/>
      <c r="WZH290" s="1"/>
      <c r="WZI290" s="1"/>
      <c r="WZJ290" s="1"/>
      <c r="WZK290" s="1"/>
      <c r="WZL290" s="1"/>
      <c r="WZM290" s="1"/>
      <c r="WZN290" s="1"/>
      <c r="WZO290" s="1"/>
      <c r="WZP290" s="1"/>
      <c r="WZQ290" s="1"/>
      <c r="WZR290" s="1"/>
      <c r="WZS290" s="1"/>
      <c r="WZT290" s="1"/>
      <c r="WZU290" s="1"/>
      <c r="WZV290" s="1"/>
      <c r="WZW290" s="1"/>
      <c r="WZX290" s="1"/>
      <c r="WZY290" s="1"/>
      <c r="WZZ290" s="1"/>
      <c r="XAA290" s="1"/>
      <c r="XAB290" s="1"/>
      <c r="XAC290" s="1"/>
      <c r="XAD290" s="1"/>
      <c r="XAE290" s="1"/>
      <c r="XAF290" s="1"/>
      <c r="XAG290" s="1"/>
      <c r="XAH290" s="1"/>
      <c r="XAI290" s="1"/>
      <c r="XAJ290" s="1"/>
      <c r="XAK290" s="1"/>
      <c r="XAL290" s="1"/>
      <c r="XAM290" s="1"/>
      <c r="XAN290" s="1"/>
      <c r="XAO290" s="1"/>
      <c r="XAP290" s="1"/>
      <c r="XAQ290" s="1"/>
      <c r="XAR290" s="1"/>
      <c r="XAS290" s="1"/>
      <c r="XAT290" s="1"/>
      <c r="XAU290" s="1"/>
      <c r="XAV290" s="1"/>
      <c r="XAW290" s="1"/>
      <c r="XAX290" s="1"/>
      <c r="XAY290" s="1"/>
      <c r="XAZ290" s="1"/>
      <c r="XBA290" s="1"/>
      <c r="XBB290" s="1"/>
      <c r="XBC290" s="1"/>
      <c r="XBD290" s="1"/>
      <c r="XBE290" s="1"/>
      <c r="XBF290" s="1"/>
      <c r="XBG290" s="1"/>
      <c r="XBH290" s="1"/>
      <c r="XBI290" s="1"/>
      <c r="XBJ290" s="1"/>
      <c r="XBK290" s="1"/>
      <c r="XBL290" s="1"/>
      <c r="XBM290" s="1"/>
      <c r="XBN290" s="1"/>
      <c r="XBO290" s="1"/>
      <c r="XBP290" s="1"/>
      <c r="XBQ290" s="1"/>
      <c r="XBR290" s="1"/>
      <c r="XBS290" s="1"/>
      <c r="XBT290" s="1"/>
      <c r="XBU290" s="1"/>
      <c r="XBV290" s="1"/>
      <c r="XBW290" s="1"/>
      <c r="XBX290" s="1"/>
      <c r="XBY290" s="1"/>
      <c r="XBZ290" s="1"/>
      <c r="XCA290" s="1"/>
      <c r="XCB290" s="1"/>
      <c r="XCC290" s="1"/>
      <c r="XCD290" s="1"/>
      <c r="XCE290" s="1"/>
      <c r="XCF290" s="1"/>
      <c r="XCG290" s="1"/>
      <c r="XCH290" s="1"/>
      <c r="XCI290" s="1"/>
      <c r="XCJ290" s="1"/>
      <c r="XCK290" s="1"/>
      <c r="XCL290" s="1"/>
      <c r="XCM290" s="1"/>
      <c r="XCN290" s="1"/>
      <c r="XCO290" s="1"/>
      <c r="XCP290" s="1"/>
      <c r="XCQ290" s="1"/>
      <c r="XCR290" s="1"/>
      <c r="XCS290" s="1"/>
      <c r="XCT290" s="1"/>
      <c r="XCU290" s="1"/>
      <c r="XCV290" s="1"/>
      <c r="XCW290" s="1"/>
      <c r="XCX290" s="1"/>
      <c r="XCY290" s="1"/>
      <c r="XCZ290" s="1"/>
      <c r="XDA290" s="1"/>
      <c r="XDB290" s="1"/>
      <c r="XDC290" s="1"/>
      <c r="XDD290" s="1"/>
      <c r="XDE290" s="1"/>
      <c r="XDF290" s="1"/>
      <c r="XDG290" s="1"/>
      <c r="XDH290" s="1"/>
      <c r="XDI290" s="1"/>
      <c r="XDJ290" s="1"/>
      <c r="XDK290" s="1"/>
      <c r="XDL290" s="1"/>
      <c r="XDM290" s="1"/>
      <c r="XDN290" s="1"/>
      <c r="XDO290" s="1"/>
      <c r="XDP290" s="1"/>
      <c r="XDQ290" s="1"/>
      <c r="XDR290" s="1"/>
      <c r="XDS290" s="1"/>
      <c r="XDT290" s="1"/>
      <c r="XDU290" s="1"/>
      <c r="XDV290" s="1"/>
      <c r="XDW290" s="1"/>
      <c r="XDX290" s="1"/>
      <c r="XDY290" s="1"/>
      <c r="XDZ290" s="1"/>
      <c r="XEA290" s="1"/>
      <c r="XEB290" s="1"/>
      <c r="XEC290" s="1"/>
      <c r="XED290" s="1"/>
      <c r="XEE290" s="1"/>
      <c r="XEF290" s="1"/>
      <c r="XEG290" s="1"/>
      <c r="XEH290" s="1"/>
      <c r="XEI290" s="1"/>
      <c r="XEJ290" s="1"/>
      <c r="XEK290" s="1"/>
      <c r="XEL290" s="1"/>
      <c r="XEM290" s="1"/>
      <c r="XEN290" s="1"/>
      <c r="XEO290" s="1"/>
      <c r="XEP290" s="1"/>
      <c r="XEQ290" s="1"/>
      <c r="XER290" s="1"/>
      <c r="XES290" s="1"/>
      <c r="XET290" s="1"/>
      <c r="XEU290" s="1"/>
      <c r="XEV290" s="1"/>
      <c r="XEW290" s="1"/>
      <c r="XEX290" s="1"/>
      <c r="XEY290" s="1"/>
      <c r="XEZ290" s="1"/>
      <c r="XFA290" s="1"/>
      <c r="XFB290" s="1"/>
      <c r="XFC290" s="1"/>
    </row>
    <row r="291" spans="1:150 16226:16383" s="3" customFormat="1" ht="20.25" customHeight="1" x14ac:dyDescent="0.35">
      <c r="A291" s="84">
        <f>A290+1</f>
        <v>2</v>
      </c>
      <c r="B291" s="85"/>
      <c r="C291" s="49" t="s">
        <v>329</v>
      </c>
      <c r="D291" s="86" t="s">
        <v>345</v>
      </c>
      <c r="E291" s="87"/>
      <c r="F291" s="87"/>
      <c r="G291" s="88"/>
      <c r="H291" s="89"/>
      <c r="I291" s="1"/>
      <c r="J291" s="1"/>
      <c r="K291" s="1"/>
      <c r="L291" s="1"/>
      <c r="M291" s="1"/>
      <c r="N291" s="1"/>
      <c r="O291" s="1"/>
      <c r="P291" s="1"/>
      <c r="Q291" s="1"/>
      <c r="R291" s="1"/>
      <c r="S291" s="1"/>
      <c r="T291" s="22" t="e">
        <f t="shared" ca="1" si="122"/>
        <v>#REF!</v>
      </c>
      <c r="U291" s="22" t="e">
        <f ca="1">U290+1</f>
        <v>#REF!</v>
      </c>
      <c r="V291" s="22">
        <f ca="1">V290+1</f>
        <v>702</v>
      </c>
      <c r="W291" s="1"/>
      <c r="X291" s="1"/>
      <c r="Y291" s="1"/>
      <c r="Z291" s="1"/>
      <c r="AA291" s="1"/>
      <c r="AB291" s="1"/>
      <c r="AC291" s="1"/>
      <c r="AD291" s="1"/>
      <c r="AE291" s="1"/>
      <c r="AF291" s="1"/>
      <c r="AG291" s="1"/>
      <c r="AH291" s="1"/>
      <c r="AI291" s="1"/>
      <c r="AJ291" s="1"/>
      <c r="AK291" s="1"/>
      <c r="AL291" s="1"/>
      <c r="AM291" s="1"/>
      <c r="AN291" s="1"/>
      <c r="AO291" s="1"/>
      <c r="AP291" s="1"/>
      <c r="AQ291" s="1"/>
      <c r="AR291" s="1"/>
      <c r="AS291" s="1"/>
      <c r="AT291" s="1"/>
      <c r="AU291" s="1"/>
      <c r="AV291" s="1"/>
      <c r="AW291" s="1"/>
      <c r="AX291" s="1"/>
      <c r="AY291" s="1"/>
      <c r="AZ291" s="1"/>
      <c r="BA291" s="1"/>
      <c r="BB291" s="1"/>
      <c r="BC291" s="1"/>
      <c r="BD291" s="1"/>
      <c r="BE291" s="1"/>
      <c r="BF291" s="1"/>
      <c r="BG291" s="1"/>
      <c r="BH291" s="1"/>
      <c r="BI291" s="1"/>
      <c r="BJ291" s="1"/>
      <c r="BK291" s="1"/>
      <c r="BL291" s="1"/>
      <c r="BM291" s="1"/>
      <c r="BN291" s="1"/>
      <c r="BO291" s="1"/>
      <c r="BP291" s="1"/>
      <c r="BQ291" s="1"/>
      <c r="BR291" s="1"/>
      <c r="BS291" s="1"/>
      <c r="BT291" s="1"/>
      <c r="BU291" s="1"/>
      <c r="BV291" s="1"/>
      <c r="BW291" s="1"/>
      <c r="BX291" s="1"/>
      <c r="BY291" s="1"/>
      <c r="BZ291" s="1"/>
      <c r="CA291" s="1"/>
      <c r="CB291" s="1"/>
      <c r="CC291" s="1"/>
      <c r="CD291" s="1"/>
      <c r="CE291" s="1"/>
      <c r="CF291" s="1"/>
      <c r="CG291" s="1"/>
      <c r="CH291" s="1"/>
      <c r="CI291" s="1"/>
      <c r="CJ291" s="1"/>
      <c r="CK291" s="1"/>
      <c r="CL291" s="1"/>
      <c r="CM291" s="1"/>
      <c r="CN291" s="1"/>
      <c r="CO291" s="1"/>
      <c r="CP291" s="1"/>
      <c r="CQ291" s="1"/>
      <c r="CR291" s="1"/>
      <c r="CS291" s="1"/>
      <c r="CT291" s="1"/>
      <c r="CU291" s="1"/>
      <c r="CV291" s="1"/>
      <c r="CW291" s="1"/>
      <c r="CX291" s="1"/>
      <c r="CY291" s="1"/>
      <c r="CZ291" s="1"/>
      <c r="DA291" s="1"/>
      <c r="DB291" s="1"/>
      <c r="DC291" s="1"/>
      <c r="DD291" s="1"/>
      <c r="DE291" s="1"/>
      <c r="DF291" s="1"/>
      <c r="DG291" s="1"/>
      <c r="DH291" s="1"/>
      <c r="DI291" s="1"/>
      <c r="DJ291" s="1"/>
      <c r="DK291" s="1"/>
      <c r="DL291" s="1"/>
      <c r="DM291" s="1"/>
      <c r="DN291" s="1"/>
      <c r="DO291" s="1"/>
      <c r="DP291" s="1"/>
      <c r="DQ291" s="1"/>
      <c r="DR291" s="1"/>
      <c r="DS291" s="1"/>
      <c r="DT291" s="1"/>
      <c r="DU291" s="1"/>
      <c r="DV291" s="1"/>
      <c r="DW291" s="1"/>
      <c r="DX291" s="1"/>
      <c r="DY291" s="1"/>
      <c r="DZ291" s="1"/>
      <c r="EA291" s="1"/>
      <c r="EB291" s="1"/>
      <c r="EC291" s="1"/>
      <c r="ED291" s="1"/>
      <c r="EE291" s="1"/>
      <c r="EF291" s="1"/>
      <c r="EG291" s="1"/>
      <c r="EH291" s="1"/>
      <c r="EI291" s="1"/>
      <c r="EJ291" s="1"/>
      <c r="EK291" s="1"/>
      <c r="EL291" s="1"/>
      <c r="EM291" s="1"/>
      <c r="EN291" s="1"/>
      <c r="EO291" s="1"/>
      <c r="EP291" s="1"/>
      <c r="EQ291" s="1"/>
      <c r="ER291" s="1"/>
      <c r="ES291" s="1"/>
      <c r="ET291" s="1"/>
      <c r="WZB291" s="1"/>
      <c r="WZC291" s="1"/>
      <c r="WZD291" s="1"/>
      <c r="WZE291" s="1"/>
      <c r="WZF291" s="1"/>
      <c r="WZG291" s="1"/>
      <c r="WZH291" s="1"/>
      <c r="WZI291" s="1"/>
      <c r="WZJ291" s="1"/>
      <c r="WZK291" s="1"/>
      <c r="WZL291" s="1"/>
      <c r="WZM291" s="1"/>
      <c r="WZN291" s="1"/>
      <c r="WZO291" s="1"/>
      <c r="WZP291" s="1"/>
      <c r="WZQ291" s="1"/>
      <c r="WZR291" s="1"/>
      <c r="WZS291" s="1"/>
      <c r="WZT291" s="1"/>
      <c r="WZU291" s="1"/>
      <c r="WZV291" s="1"/>
      <c r="WZW291" s="1"/>
      <c r="WZX291" s="1"/>
      <c r="WZY291" s="1"/>
      <c r="WZZ291" s="1"/>
      <c r="XAA291" s="1"/>
      <c r="XAB291" s="1"/>
      <c r="XAC291" s="1"/>
      <c r="XAD291" s="1"/>
      <c r="XAE291" s="1"/>
      <c r="XAF291" s="1"/>
      <c r="XAG291" s="1"/>
      <c r="XAH291" s="1"/>
      <c r="XAI291" s="1"/>
      <c r="XAJ291" s="1"/>
      <c r="XAK291" s="1"/>
      <c r="XAL291" s="1"/>
      <c r="XAM291" s="1"/>
      <c r="XAN291" s="1"/>
      <c r="XAO291" s="1"/>
      <c r="XAP291" s="1"/>
      <c r="XAQ291" s="1"/>
      <c r="XAR291" s="1"/>
      <c r="XAS291" s="1"/>
      <c r="XAT291" s="1"/>
      <c r="XAU291" s="1"/>
      <c r="XAV291" s="1"/>
      <c r="XAW291" s="1"/>
      <c r="XAX291" s="1"/>
      <c r="XAY291" s="1"/>
      <c r="XAZ291" s="1"/>
      <c r="XBA291" s="1"/>
      <c r="XBB291" s="1"/>
      <c r="XBC291" s="1"/>
      <c r="XBD291" s="1"/>
      <c r="XBE291" s="1"/>
      <c r="XBF291" s="1"/>
      <c r="XBG291" s="1"/>
      <c r="XBH291" s="1"/>
      <c r="XBI291" s="1"/>
      <c r="XBJ291" s="1"/>
      <c r="XBK291" s="1"/>
      <c r="XBL291" s="1"/>
      <c r="XBM291" s="1"/>
      <c r="XBN291" s="1"/>
      <c r="XBO291" s="1"/>
      <c r="XBP291" s="1"/>
      <c r="XBQ291" s="1"/>
      <c r="XBR291" s="1"/>
      <c r="XBS291" s="1"/>
      <c r="XBT291" s="1"/>
      <c r="XBU291" s="1"/>
      <c r="XBV291" s="1"/>
      <c r="XBW291" s="1"/>
      <c r="XBX291" s="1"/>
      <c r="XBY291" s="1"/>
      <c r="XBZ291" s="1"/>
      <c r="XCA291" s="1"/>
      <c r="XCB291" s="1"/>
      <c r="XCC291" s="1"/>
      <c r="XCD291" s="1"/>
      <c r="XCE291" s="1"/>
      <c r="XCF291" s="1"/>
      <c r="XCG291" s="1"/>
      <c r="XCH291" s="1"/>
      <c r="XCI291" s="1"/>
      <c r="XCJ291" s="1"/>
      <c r="XCK291" s="1"/>
      <c r="XCL291" s="1"/>
      <c r="XCM291" s="1"/>
      <c r="XCN291" s="1"/>
      <c r="XCO291" s="1"/>
      <c r="XCP291" s="1"/>
      <c r="XCQ291" s="1"/>
      <c r="XCR291" s="1"/>
      <c r="XCS291" s="1"/>
      <c r="XCT291" s="1"/>
      <c r="XCU291" s="1"/>
      <c r="XCV291" s="1"/>
      <c r="XCW291" s="1"/>
      <c r="XCX291" s="1"/>
      <c r="XCY291" s="1"/>
      <c r="XCZ291" s="1"/>
      <c r="XDA291" s="1"/>
      <c r="XDB291" s="1"/>
      <c r="XDC291" s="1"/>
      <c r="XDD291" s="1"/>
      <c r="XDE291" s="1"/>
      <c r="XDF291" s="1"/>
      <c r="XDG291" s="1"/>
      <c r="XDH291" s="1"/>
      <c r="XDI291" s="1"/>
      <c r="XDJ291" s="1"/>
      <c r="XDK291" s="1"/>
      <c r="XDL291" s="1"/>
      <c r="XDM291" s="1"/>
      <c r="XDN291" s="1"/>
      <c r="XDO291" s="1"/>
      <c r="XDP291" s="1"/>
      <c r="XDQ291" s="1"/>
      <c r="XDR291" s="1"/>
      <c r="XDS291" s="1"/>
      <c r="XDT291" s="1"/>
      <c r="XDU291" s="1"/>
      <c r="XDV291" s="1"/>
      <c r="XDW291" s="1"/>
      <c r="XDX291" s="1"/>
      <c r="XDY291" s="1"/>
      <c r="XDZ291" s="1"/>
      <c r="XEA291" s="1"/>
      <c r="XEB291" s="1"/>
      <c r="XEC291" s="1"/>
      <c r="XED291" s="1"/>
      <c r="XEE291" s="1"/>
      <c r="XEF291" s="1"/>
      <c r="XEG291" s="1"/>
      <c r="XEH291" s="1"/>
      <c r="XEI291" s="1"/>
      <c r="XEJ291" s="1"/>
      <c r="XEK291" s="1"/>
      <c r="XEL291" s="1"/>
      <c r="XEM291" s="1"/>
      <c r="XEN291" s="1"/>
      <c r="XEO291" s="1"/>
      <c r="XEP291" s="1"/>
      <c r="XEQ291" s="1"/>
      <c r="XER291" s="1"/>
      <c r="XES291" s="1"/>
      <c r="XET291" s="1"/>
      <c r="XEU291" s="1"/>
      <c r="XEV291" s="1"/>
      <c r="XEW291" s="1"/>
      <c r="XEX291" s="1"/>
      <c r="XEY291" s="1"/>
      <c r="XEZ291" s="1"/>
      <c r="XFA291" s="1"/>
      <c r="XFB291" s="1"/>
      <c r="XFC291" s="1"/>
    </row>
    <row r="292" spans="1:150 16226:16383" s="3" customFormat="1" ht="20.25" customHeight="1" x14ac:dyDescent="0.35">
      <c r="A292" s="84">
        <f t="shared" ref="A292:A295" si="123">A291+1</f>
        <v>3</v>
      </c>
      <c r="B292" s="85"/>
      <c r="C292" s="49" t="s">
        <v>329</v>
      </c>
      <c r="D292" s="86" t="s">
        <v>365</v>
      </c>
      <c r="E292" s="88"/>
      <c r="F292" s="88"/>
      <c r="G292" s="88"/>
      <c r="H292" s="89"/>
      <c r="I292" s="1"/>
      <c r="J292" s="1"/>
      <c r="K292" s="1"/>
      <c r="L292" s="1"/>
      <c r="M292" s="1"/>
      <c r="N292" s="1"/>
      <c r="O292" s="1"/>
      <c r="P292" s="1"/>
      <c r="Q292" s="1"/>
      <c r="R292" s="1"/>
      <c r="S292" s="1"/>
      <c r="T292" s="22" t="e">
        <f t="shared" ca="1" si="122"/>
        <v>#REF!</v>
      </c>
      <c r="U292" s="22" t="e">
        <f t="shared" ref="U292:V292" ca="1" si="124">U291+1</f>
        <v>#REF!</v>
      </c>
      <c r="V292" s="22">
        <f t="shared" ca="1" si="124"/>
        <v>703</v>
      </c>
      <c r="W292" s="1"/>
      <c r="X292" s="1"/>
      <c r="Y292" s="1"/>
      <c r="Z292" s="1"/>
      <c r="AA292" s="1"/>
      <c r="AB292" s="1"/>
      <c r="AC292" s="1"/>
      <c r="AD292" s="1"/>
      <c r="AE292" s="1"/>
      <c r="AF292" s="1"/>
      <c r="AG292" s="1"/>
      <c r="AH292" s="1"/>
      <c r="AI292" s="1"/>
      <c r="AJ292" s="1"/>
      <c r="AK292" s="1"/>
      <c r="AL292" s="1"/>
      <c r="AM292" s="1"/>
      <c r="AN292" s="1"/>
      <c r="AO292" s="1"/>
      <c r="AP292" s="1"/>
      <c r="AQ292" s="1"/>
      <c r="AR292" s="1"/>
      <c r="AS292" s="1"/>
      <c r="AT292" s="1"/>
      <c r="AU292" s="1"/>
      <c r="AV292" s="1"/>
      <c r="AW292" s="1"/>
      <c r="AX292" s="1"/>
      <c r="AY292" s="1"/>
      <c r="AZ292" s="1"/>
      <c r="BA292" s="1"/>
      <c r="BB292" s="1"/>
      <c r="BC292" s="1"/>
      <c r="BD292" s="1"/>
      <c r="BE292" s="1"/>
      <c r="BF292" s="1"/>
      <c r="BG292" s="1"/>
      <c r="BH292" s="1"/>
      <c r="BI292" s="1"/>
      <c r="BJ292" s="1"/>
      <c r="BK292" s="1"/>
      <c r="BL292" s="1"/>
      <c r="BM292" s="1"/>
      <c r="BN292" s="1"/>
      <c r="BO292" s="1"/>
      <c r="BP292" s="1"/>
      <c r="BQ292" s="1"/>
      <c r="BR292" s="1"/>
      <c r="BS292" s="1"/>
      <c r="BT292" s="1"/>
      <c r="BU292" s="1"/>
      <c r="BV292" s="1"/>
      <c r="BW292" s="1"/>
      <c r="BX292" s="1"/>
      <c r="BY292" s="1"/>
      <c r="BZ292" s="1"/>
      <c r="CA292" s="1"/>
      <c r="CB292" s="1"/>
      <c r="CC292" s="1"/>
      <c r="CD292" s="1"/>
      <c r="CE292" s="1"/>
      <c r="CF292" s="1"/>
      <c r="CG292" s="1"/>
      <c r="CH292" s="1"/>
      <c r="CI292" s="1"/>
      <c r="CJ292" s="1"/>
      <c r="CK292" s="1"/>
      <c r="CL292" s="1"/>
      <c r="CM292" s="1"/>
      <c r="CN292" s="1"/>
      <c r="CO292" s="1"/>
      <c r="CP292" s="1"/>
      <c r="CQ292" s="1"/>
      <c r="CR292" s="1"/>
      <c r="CS292" s="1"/>
      <c r="CT292" s="1"/>
      <c r="CU292" s="1"/>
      <c r="CV292" s="1"/>
      <c r="CW292" s="1"/>
      <c r="CX292" s="1"/>
      <c r="CY292" s="1"/>
      <c r="CZ292" s="1"/>
      <c r="DA292" s="1"/>
      <c r="DB292" s="1"/>
      <c r="DC292" s="1"/>
      <c r="DD292" s="1"/>
      <c r="DE292" s="1"/>
      <c r="DF292" s="1"/>
      <c r="DG292" s="1"/>
      <c r="DH292" s="1"/>
      <c r="DI292" s="1"/>
      <c r="DJ292" s="1"/>
      <c r="DK292" s="1"/>
      <c r="DL292" s="1"/>
      <c r="DM292" s="1"/>
      <c r="DN292" s="1"/>
      <c r="DO292" s="1"/>
      <c r="DP292" s="1"/>
      <c r="DQ292" s="1"/>
      <c r="DR292" s="1"/>
      <c r="DS292" s="1"/>
      <c r="DT292" s="1"/>
      <c r="DU292" s="1"/>
      <c r="DV292" s="1"/>
      <c r="DW292" s="1"/>
      <c r="DX292" s="1"/>
      <c r="DY292" s="1"/>
      <c r="DZ292" s="1"/>
      <c r="EA292" s="1"/>
      <c r="EB292" s="1"/>
      <c r="EC292" s="1"/>
      <c r="ED292" s="1"/>
      <c r="EE292" s="1"/>
      <c r="EF292" s="1"/>
      <c r="EG292" s="1"/>
      <c r="EH292" s="1"/>
      <c r="EI292" s="1"/>
      <c r="EJ292" s="1"/>
      <c r="EK292" s="1"/>
      <c r="EL292" s="1"/>
      <c r="EM292" s="1"/>
      <c r="EN292" s="1"/>
      <c r="EO292" s="1"/>
      <c r="EP292" s="1"/>
      <c r="EQ292" s="1"/>
      <c r="ER292" s="1"/>
      <c r="ES292" s="1"/>
      <c r="ET292" s="1"/>
      <c r="WZB292" s="1"/>
      <c r="WZC292" s="1"/>
      <c r="WZD292" s="1"/>
      <c r="WZE292" s="1"/>
      <c r="WZF292" s="1"/>
      <c r="WZG292" s="1"/>
      <c r="WZH292" s="1"/>
      <c r="WZI292" s="1"/>
      <c r="WZJ292" s="1"/>
      <c r="WZK292" s="1"/>
      <c r="WZL292" s="1"/>
      <c r="WZM292" s="1"/>
      <c r="WZN292" s="1"/>
      <c r="WZO292" s="1"/>
      <c r="WZP292" s="1"/>
      <c r="WZQ292" s="1"/>
      <c r="WZR292" s="1"/>
      <c r="WZS292" s="1"/>
      <c r="WZT292" s="1"/>
      <c r="WZU292" s="1"/>
      <c r="WZV292" s="1"/>
      <c r="WZW292" s="1"/>
      <c r="WZX292" s="1"/>
      <c r="WZY292" s="1"/>
      <c r="WZZ292" s="1"/>
      <c r="XAA292" s="1"/>
      <c r="XAB292" s="1"/>
      <c r="XAC292" s="1"/>
      <c r="XAD292" s="1"/>
      <c r="XAE292" s="1"/>
      <c r="XAF292" s="1"/>
      <c r="XAG292" s="1"/>
      <c r="XAH292" s="1"/>
      <c r="XAI292" s="1"/>
      <c r="XAJ292" s="1"/>
      <c r="XAK292" s="1"/>
      <c r="XAL292" s="1"/>
      <c r="XAM292" s="1"/>
      <c r="XAN292" s="1"/>
      <c r="XAO292" s="1"/>
      <c r="XAP292" s="1"/>
      <c r="XAQ292" s="1"/>
      <c r="XAR292" s="1"/>
      <c r="XAS292" s="1"/>
      <c r="XAT292" s="1"/>
      <c r="XAU292" s="1"/>
      <c r="XAV292" s="1"/>
      <c r="XAW292" s="1"/>
      <c r="XAX292" s="1"/>
      <c r="XAY292" s="1"/>
      <c r="XAZ292" s="1"/>
      <c r="XBA292" s="1"/>
      <c r="XBB292" s="1"/>
      <c r="XBC292" s="1"/>
      <c r="XBD292" s="1"/>
      <c r="XBE292" s="1"/>
      <c r="XBF292" s="1"/>
      <c r="XBG292" s="1"/>
      <c r="XBH292" s="1"/>
      <c r="XBI292" s="1"/>
      <c r="XBJ292" s="1"/>
      <c r="XBK292" s="1"/>
      <c r="XBL292" s="1"/>
      <c r="XBM292" s="1"/>
      <c r="XBN292" s="1"/>
      <c r="XBO292" s="1"/>
      <c r="XBP292" s="1"/>
      <c r="XBQ292" s="1"/>
      <c r="XBR292" s="1"/>
      <c r="XBS292" s="1"/>
      <c r="XBT292" s="1"/>
      <c r="XBU292" s="1"/>
      <c r="XBV292" s="1"/>
      <c r="XBW292" s="1"/>
      <c r="XBX292" s="1"/>
      <c r="XBY292" s="1"/>
      <c r="XBZ292" s="1"/>
      <c r="XCA292" s="1"/>
      <c r="XCB292" s="1"/>
      <c r="XCC292" s="1"/>
      <c r="XCD292" s="1"/>
      <c r="XCE292" s="1"/>
      <c r="XCF292" s="1"/>
      <c r="XCG292" s="1"/>
      <c r="XCH292" s="1"/>
      <c r="XCI292" s="1"/>
      <c r="XCJ292" s="1"/>
      <c r="XCK292" s="1"/>
      <c r="XCL292" s="1"/>
      <c r="XCM292" s="1"/>
      <c r="XCN292" s="1"/>
      <c r="XCO292" s="1"/>
      <c r="XCP292" s="1"/>
      <c r="XCQ292" s="1"/>
      <c r="XCR292" s="1"/>
      <c r="XCS292" s="1"/>
      <c r="XCT292" s="1"/>
      <c r="XCU292" s="1"/>
      <c r="XCV292" s="1"/>
      <c r="XCW292" s="1"/>
      <c r="XCX292" s="1"/>
      <c r="XCY292" s="1"/>
      <c r="XCZ292" s="1"/>
      <c r="XDA292" s="1"/>
      <c r="XDB292" s="1"/>
      <c r="XDC292" s="1"/>
      <c r="XDD292" s="1"/>
      <c r="XDE292" s="1"/>
      <c r="XDF292" s="1"/>
      <c r="XDG292" s="1"/>
      <c r="XDH292" s="1"/>
      <c r="XDI292" s="1"/>
      <c r="XDJ292" s="1"/>
      <c r="XDK292" s="1"/>
      <c r="XDL292" s="1"/>
      <c r="XDM292" s="1"/>
      <c r="XDN292" s="1"/>
      <c r="XDO292" s="1"/>
      <c r="XDP292" s="1"/>
      <c r="XDQ292" s="1"/>
      <c r="XDR292" s="1"/>
      <c r="XDS292" s="1"/>
      <c r="XDT292" s="1"/>
      <c r="XDU292" s="1"/>
      <c r="XDV292" s="1"/>
      <c r="XDW292" s="1"/>
      <c r="XDX292" s="1"/>
      <c r="XDY292" s="1"/>
      <c r="XDZ292" s="1"/>
      <c r="XEA292" s="1"/>
      <c r="XEB292" s="1"/>
      <c r="XEC292" s="1"/>
      <c r="XED292" s="1"/>
      <c r="XEE292" s="1"/>
      <c r="XEF292" s="1"/>
      <c r="XEG292" s="1"/>
      <c r="XEH292" s="1"/>
      <c r="XEI292" s="1"/>
      <c r="XEJ292" s="1"/>
      <c r="XEK292" s="1"/>
      <c r="XEL292" s="1"/>
      <c r="XEM292" s="1"/>
      <c r="XEN292" s="1"/>
      <c r="XEO292" s="1"/>
      <c r="XEP292" s="1"/>
      <c r="XEQ292" s="1"/>
      <c r="XER292" s="1"/>
      <c r="XES292" s="1"/>
      <c r="XET292" s="1"/>
      <c r="XEU292" s="1"/>
      <c r="XEV292" s="1"/>
      <c r="XEW292" s="1"/>
      <c r="XEX292" s="1"/>
      <c r="XEY292" s="1"/>
      <c r="XEZ292" s="1"/>
      <c r="XFA292" s="1"/>
      <c r="XFB292" s="1"/>
      <c r="XFC292" s="1"/>
    </row>
    <row r="293" spans="1:150 16226:16383" s="3" customFormat="1" ht="20.25" customHeight="1" x14ac:dyDescent="0.35">
      <c r="A293" s="84">
        <f t="shared" si="123"/>
        <v>4</v>
      </c>
      <c r="B293" s="85"/>
      <c r="C293" s="49" t="s">
        <v>329</v>
      </c>
      <c r="D293" s="86" t="s">
        <v>365</v>
      </c>
      <c r="E293" s="96"/>
      <c r="F293" s="96"/>
      <c r="G293" s="88"/>
      <c r="H293" s="89"/>
      <c r="I293" s="1"/>
      <c r="J293" s="1"/>
      <c r="K293" s="1"/>
      <c r="L293" s="1"/>
      <c r="M293" s="1"/>
      <c r="N293" s="1"/>
      <c r="O293" s="1"/>
      <c r="P293" s="1"/>
      <c r="Q293" s="1"/>
      <c r="R293" s="1"/>
      <c r="S293" s="1"/>
      <c r="T293" s="22" t="e">
        <f t="shared" ca="1" si="122"/>
        <v>#REF!</v>
      </c>
      <c r="U293" s="22" t="e">
        <f t="shared" ref="U293:V293" ca="1" si="125">U292+1</f>
        <v>#REF!</v>
      </c>
      <c r="V293" s="22">
        <f t="shared" ca="1" si="125"/>
        <v>704</v>
      </c>
      <c r="W293" s="1"/>
      <c r="X293" s="1"/>
      <c r="Y293" s="1"/>
      <c r="Z293" s="1"/>
      <c r="AA293" s="1"/>
      <c r="AB293" s="1"/>
      <c r="AC293" s="1"/>
      <c r="AD293" s="1"/>
      <c r="AE293" s="1"/>
      <c r="AF293" s="1"/>
      <c r="AG293" s="1"/>
      <c r="AH293" s="1"/>
      <c r="AI293" s="1"/>
      <c r="AJ293" s="1"/>
      <c r="AK293" s="1"/>
      <c r="AL293" s="1"/>
      <c r="AM293" s="1"/>
      <c r="AN293" s="1"/>
      <c r="AO293" s="1"/>
      <c r="AP293" s="1"/>
      <c r="AQ293" s="1"/>
      <c r="AR293" s="1"/>
      <c r="AS293" s="1"/>
      <c r="AT293" s="1"/>
      <c r="AU293" s="1"/>
      <c r="AV293" s="1"/>
      <c r="AW293" s="1"/>
      <c r="AX293" s="1"/>
      <c r="AY293" s="1"/>
      <c r="AZ293" s="1"/>
      <c r="BA293" s="1"/>
      <c r="BB293" s="1"/>
      <c r="BC293" s="1"/>
      <c r="BD293" s="1"/>
      <c r="BE293" s="1"/>
      <c r="BF293" s="1"/>
      <c r="BG293" s="1"/>
      <c r="BH293" s="1"/>
      <c r="BI293" s="1"/>
      <c r="BJ293" s="1"/>
      <c r="BK293" s="1"/>
      <c r="BL293" s="1"/>
      <c r="BM293" s="1"/>
      <c r="BN293" s="1"/>
      <c r="BO293" s="1"/>
      <c r="BP293" s="1"/>
      <c r="BQ293" s="1"/>
      <c r="BR293" s="1"/>
      <c r="BS293" s="1"/>
      <c r="BT293" s="1"/>
      <c r="BU293" s="1"/>
      <c r="BV293" s="1"/>
      <c r="BW293" s="1"/>
      <c r="BX293" s="1"/>
      <c r="BY293" s="1"/>
      <c r="BZ293" s="1"/>
      <c r="CA293" s="1"/>
      <c r="CB293" s="1"/>
      <c r="CC293" s="1"/>
      <c r="CD293" s="1"/>
      <c r="CE293" s="1"/>
      <c r="CF293" s="1"/>
      <c r="CG293" s="1"/>
      <c r="CH293" s="1"/>
      <c r="CI293" s="1"/>
      <c r="CJ293" s="1"/>
      <c r="CK293" s="1"/>
      <c r="CL293" s="1"/>
      <c r="CM293" s="1"/>
      <c r="CN293" s="1"/>
      <c r="CO293" s="1"/>
      <c r="CP293" s="1"/>
      <c r="CQ293" s="1"/>
      <c r="CR293" s="1"/>
      <c r="CS293" s="1"/>
      <c r="CT293" s="1"/>
      <c r="CU293" s="1"/>
      <c r="CV293" s="1"/>
      <c r="CW293" s="1"/>
      <c r="CX293" s="1"/>
      <c r="CY293" s="1"/>
      <c r="CZ293" s="1"/>
      <c r="DA293" s="1"/>
      <c r="DB293" s="1"/>
      <c r="DC293" s="1"/>
      <c r="DD293" s="1"/>
      <c r="DE293" s="1"/>
      <c r="DF293" s="1"/>
      <c r="DG293" s="1"/>
      <c r="DH293" s="1"/>
      <c r="DI293" s="1"/>
      <c r="DJ293" s="1"/>
      <c r="DK293" s="1"/>
      <c r="DL293" s="1"/>
      <c r="DM293" s="1"/>
      <c r="DN293" s="1"/>
      <c r="DO293" s="1"/>
      <c r="DP293" s="1"/>
      <c r="DQ293" s="1"/>
      <c r="DR293" s="1"/>
      <c r="DS293" s="1"/>
      <c r="DT293" s="1"/>
      <c r="DU293" s="1"/>
      <c r="DV293" s="1"/>
      <c r="DW293" s="1"/>
      <c r="DX293" s="1"/>
      <c r="DY293" s="1"/>
      <c r="DZ293" s="1"/>
      <c r="EA293" s="1"/>
      <c r="EB293" s="1"/>
      <c r="EC293" s="1"/>
      <c r="ED293" s="1"/>
      <c r="EE293" s="1"/>
      <c r="EF293" s="1"/>
      <c r="EG293" s="1"/>
      <c r="EH293" s="1"/>
      <c r="EI293" s="1"/>
      <c r="EJ293" s="1"/>
      <c r="EK293" s="1"/>
      <c r="EL293" s="1"/>
      <c r="EM293" s="1"/>
      <c r="EN293" s="1"/>
      <c r="EO293" s="1"/>
      <c r="EP293" s="1"/>
      <c r="EQ293" s="1"/>
      <c r="ER293" s="1"/>
      <c r="ES293" s="1"/>
      <c r="ET293" s="1"/>
      <c r="WZB293" s="1"/>
      <c r="WZC293" s="1"/>
      <c r="WZD293" s="1"/>
      <c r="WZE293" s="1"/>
      <c r="WZF293" s="1"/>
      <c r="WZG293" s="1"/>
      <c r="WZH293" s="1"/>
      <c r="WZI293" s="1"/>
      <c r="WZJ293" s="1"/>
      <c r="WZK293" s="1"/>
      <c r="WZL293" s="1"/>
      <c r="WZM293" s="1"/>
      <c r="WZN293" s="1"/>
      <c r="WZO293" s="1"/>
      <c r="WZP293" s="1"/>
      <c r="WZQ293" s="1"/>
      <c r="WZR293" s="1"/>
      <c r="WZS293" s="1"/>
      <c r="WZT293" s="1"/>
      <c r="WZU293" s="1"/>
      <c r="WZV293" s="1"/>
      <c r="WZW293" s="1"/>
      <c r="WZX293" s="1"/>
      <c r="WZY293" s="1"/>
      <c r="WZZ293" s="1"/>
      <c r="XAA293" s="1"/>
      <c r="XAB293" s="1"/>
      <c r="XAC293" s="1"/>
      <c r="XAD293" s="1"/>
      <c r="XAE293" s="1"/>
      <c r="XAF293" s="1"/>
      <c r="XAG293" s="1"/>
      <c r="XAH293" s="1"/>
      <c r="XAI293" s="1"/>
      <c r="XAJ293" s="1"/>
      <c r="XAK293" s="1"/>
      <c r="XAL293" s="1"/>
      <c r="XAM293" s="1"/>
      <c r="XAN293" s="1"/>
      <c r="XAO293" s="1"/>
      <c r="XAP293" s="1"/>
      <c r="XAQ293" s="1"/>
      <c r="XAR293" s="1"/>
      <c r="XAS293" s="1"/>
      <c r="XAT293" s="1"/>
      <c r="XAU293" s="1"/>
      <c r="XAV293" s="1"/>
      <c r="XAW293" s="1"/>
      <c r="XAX293" s="1"/>
      <c r="XAY293" s="1"/>
      <c r="XAZ293" s="1"/>
      <c r="XBA293" s="1"/>
      <c r="XBB293" s="1"/>
      <c r="XBC293" s="1"/>
      <c r="XBD293" s="1"/>
      <c r="XBE293" s="1"/>
      <c r="XBF293" s="1"/>
      <c r="XBG293" s="1"/>
      <c r="XBH293" s="1"/>
      <c r="XBI293" s="1"/>
      <c r="XBJ293" s="1"/>
      <c r="XBK293" s="1"/>
      <c r="XBL293" s="1"/>
      <c r="XBM293" s="1"/>
      <c r="XBN293" s="1"/>
      <c r="XBO293" s="1"/>
      <c r="XBP293" s="1"/>
      <c r="XBQ293" s="1"/>
      <c r="XBR293" s="1"/>
      <c r="XBS293" s="1"/>
      <c r="XBT293" s="1"/>
      <c r="XBU293" s="1"/>
      <c r="XBV293" s="1"/>
      <c r="XBW293" s="1"/>
      <c r="XBX293" s="1"/>
      <c r="XBY293" s="1"/>
      <c r="XBZ293" s="1"/>
      <c r="XCA293" s="1"/>
      <c r="XCB293" s="1"/>
      <c r="XCC293" s="1"/>
      <c r="XCD293" s="1"/>
      <c r="XCE293" s="1"/>
      <c r="XCF293" s="1"/>
      <c r="XCG293" s="1"/>
      <c r="XCH293" s="1"/>
      <c r="XCI293" s="1"/>
      <c r="XCJ293" s="1"/>
      <c r="XCK293" s="1"/>
      <c r="XCL293" s="1"/>
      <c r="XCM293" s="1"/>
      <c r="XCN293" s="1"/>
      <c r="XCO293" s="1"/>
      <c r="XCP293" s="1"/>
      <c r="XCQ293" s="1"/>
      <c r="XCR293" s="1"/>
      <c r="XCS293" s="1"/>
      <c r="XCT293" s="1"/>
      <c r="XCU293" s="1"/>
      <c r="XCV293" s="1"/>
      <c r="XCW293" s="1"/>
      <c r="XCX293" s="1"/>
      <c r="XCY293" s="1"/>
      <c r="XCZ293" s="1"/>
      <c r="XDA293" s="1"/>
      <c r="XDB293" s="1"/>
      <c r="XDC293" s="1"/>
      <c r="XDD293" s="1"/>
      <c r="XDE293" s="1"/>
      <c r="XDF293" s="1"/>
      <c r="XDG293" s="1"/>
      <c r="XDH293" s="1"/>
      <c r="XDI293" s="1"/>
      <c r="XDJ293" s="1"/>
      <c r="XDK293" s="1"/>
      <c r="XDL293" s="1"/>
      <c r="XDM293" s="1"/>
      <c r="XDN293" s="1"/>
      <c r="XDO293" s="1"/>
      <c r="XDP293" s="1"/>
      <c r="XDQ293" s="1"/>
      <c r="XDR293" s="1"/>
      <c r="XDS293" s="1"/>
      <c r="XDT293" s="1"/>
      <c r="XDU293" s="1"/>
      <c r="XDV293" s="1"/>
      <c r="XDW293" s="1"/>
      <c r="XDX293" s="1"/>
      <c r="XDY293" s="1"/>
      <c r="XDZ293" s="1"/>
      <c r="XEA293" s="1"/>
      <c r="XEB293" s="1"/>
      <c r="XEC293" s="1"/>
      <c r="XED293" s="1"/>
      <c r="XEE293" s="1"/>
      <c r="XEF293" s="1"/>
      <c r="XEG293" s="1"/>
      <c r="XEH293" s="1"/>
      <c r="XEI293" s="1"/>
      <c r="XEJ293" s="1"/>
      <c r="XEK293" s="1"/>
      <c r="XEL293" s="1"/>
      <c r="XEM293" s="1"/>
      <c r="XEN293" s="1"/>
      <c r="XEO293" s="1"/>
      <c r="XEP293" s="1"/>
      <c r="XEQ293" s="1"/>
      <c r="XER293" s="1"/>
      <c r="XES293" s="1"/>
      <c r="XET293" s="1"/>
      <c r="XEU293" s="1"/>
      <c r="XEV293" s="1"/>
      <c r="XEW293" s="1"/>
      <c r="XEX293" s="1"/>
      <c r="XEY293" s="1"/>
      <c r="XEZ293" s="1"/>
      <c r="XFA293" s="1"/>
      <c r="XFB293" s="1"/>
      <c r="XFC293" s="1"/>
    </row>
    <row r="294" spans="1:150 16226:16383" s="3" customFormat="1" ht="20.25" customHeight="1" x14ac:dyDescent="0.35">
      <c r="A294" s="84">
        <f t="shared" si="123"/>
        <v>5</v>
      </c>
      <c r="B294" s="85"/>
      <c r="C294" s="49" t="s">
        <v>329</v>
      </c>
      <c r="D294" s="49" t="s">
        <v>366</v>
      </c>
      <c r="E294" s="70">
        <f>(116.17)*(10.764)</f>
        <v>1250.45388</v>
      </c>
      <c r="F294" s="70">
        <f>(3.97*1.53+2.64*1.63)*(10.764)</f>
        <v>111.70125720000001</v>
      </c>
      <c r="G294" s="6">
        <v>0</v>
      </c>
      <c r="H294" s="6">
        <f t="shared" ref="H294:H295" si="126">E294+F294+(IF(G294&lt;101,G294,IF(G294&lt;201,G294/2,IF(G294&lt;=301,G294/3,G294/4))))</f>
        <v>1362.1551372000001</v>
      </c>
      <c r="I294" s="1"/>
      <c r="J294" s="1"/>
      <c r="K294" s="1"/>
      <c r="L294" s="1"/>
      <c r="M294" s="1"/>
      <c r="N294" s="1"/>
      <c r="O294" s="1"/>
      <c r="P294" s="1"/>
      <c r="Q294" s="1"/>
      <c r="R294" s="1"/>
      <c r="S294" s="1"/>
      <c r="T294" s="22" t="e">
        <f t="shared" ca="1" si="122"/>
        <v>#REF!</v>
      </c>
      <c r="U294" s="22" t="e">
        <f t="shared" ref="U294:V294" ca="1" si="127">U293+1</f>
        <v>#REF!</v>
      </c>
      <c r="V294" s="22">
        <f t="shared" ca="1" si="127"/>
        <v>705</v>
      </c>
      <c r="W294" s="1"/>
      <c r="X294" s="1"/>
      <c r="Y294" s="1"/>
      <c r="Z294" s="1"/>
      <c r="AA294" s="1"/>
      <c r="AB294" s="1"/>
      <c r="AC294" s="1"/>
      <c r="AD294" s="1"/>
      <c r="AE294" s="1"/>
      <c r="AF294" s="1"/>
      <c r="AG294" s="1"/>
      <c r="AH294" s="1"/>
      <c r="AI294" s="1"/>
      <c r="AJ294" s="1"/>
      <c r="AK294" s="1"/>
      <c r="AL294" s="1"/>
      <c r="AM294" s="1"/>
      <c r="AN294" s="1"/>
      <c r="AO294" s="1"/>
      <c r="AP294" s="1"/>
      <c r="AQ294" s="1"/>
      <c r="AR294" s="1"/>
      <c r="AS294" s="1"/>
      <c r="AT294" s="1"/>
      <c r="AU294" s="1"/>
      <c r="AV294" s="1"/>
      <c r="AW294" s="1"/>
      <c r="AX294" s="1"/>
      <c r="AY294" s="1"/>
      <c r="AZ294" s="1"/>
      <c r="BA294" s="1"/>
      <c r="BB294" s="1"/>
      <c r="BC294" s="1"/>
      <c r="BD294" s="1"/>
      <c r="BE294" s="1"/>
      <c r="BF294" s="1"/>
      <c r="BG294" s="1"/>
      <c r="BH294" s="1"/>
      <c r="BI294" s="1"/>
      <c r="BJ294" s="1"/>
      <c r="BK294" s="1"/>
      <c r="BL294" s="1"/>
      <c r="BM294" s="1"/>
      <c r="BN294" s="1"/>
      <c r="BO294" s="1"/>
      <c r="BP294" s="1"/>
      <c r="BQ294" s="1"/>
      <c r="BR294" s="1"/>
      <c r="BS294" s="1"/>
      <c r="BT294" s="1"/>
      <c r="BU294" s="1"/>
      <c r="BV294" s="1"/>
      <c r="BW294" s="1"/>
      <c r="BX294" s="1"/>
      <c r="BY294" s="1"/>
      <c r="BZ294" s="1"/>
      <c r="CA294" s="1"/>
      <c r="CB294" s="1"/>
      <c r="CC294" s="1"/>
      <c r="CD294" s="1"/>
      <c r="CE294" s="1"/>
      <c r="CF294" s="1"/>
      <c r="CG294" s="1"/>
      <c r="CH294" s="1"/>
      <c r="CI294" s="1"/>
      <c r="CJ294" s="1"/>
      <c r="CK294" s="1"/>
      <c r="CL294" s="1"/>
      <c r="CM294" s="1"/>
      <c r="CN294" s="1"/>
      <c r="CO294" s="1"/>
      <c r="CP294" s="1"/>
      <c r="CQ294" s="1"/>
      <c r="CR294" s="1"/>
      <c r="CS294" s="1"/>
      <c r="CT294" s="1"/>
      <c r="CU294" s="1"/>
      <c r="CV294" s="1"/>
      <c r="CW294" s="1"/>
      <c r="CX294" s="1"/>
      <c r="CY294" s="1"/>
      <c r="CZ294" s="1"/>
      <c r="DA294" s="1"/>
      <c r="DB294" s="1"/>
      <c r="DC294" s="1"/>
      <c r="DD294" s="1"/>
      <c r="DE294" s="1"/>
      <c r="DF294" s="1"/>
      <c r="DG294" s="1"/>
      <c r="DH294" s="1"/>
      <c r="DI294" s="1"/>
      <c r="DJ294" s="1"/>
      <c r="DK294" s="1"/>
      <c r="DL294" s="1"/>
      <c r="DM294" s="1"/>
      <c r="DN294" s="1"/>
      <c r="DO294" s="1"/>
      <c r="DP294" s="1"/>
      <c r="DQ294" s="1"/>
      <c r="DR294" s="1"/>
      <c r="DS294" s="1"/>
      <c r="DT294" s="1"/>
      <c r="DU294" s="1"/>
      <c r="DV294" s="1"/>
      <c r="DW294" s="1"/>
      <c r="DX294" s="1"/>
      <c r="DY294" s="1"/>
      <c r="DZ294" s="1"/>
      <c r="EA294" s="1"/>
      <c r="EB294" s="1"/>
      <c r="EC294" s="1"/>
      <c r="ED294" s="1"/>
      <c r="EE294" s="1"/>
      <c r="EF294" s="1"/>
      <c r="EG294" s="1"/>
      <c r="EH294" s="1"/>
      <c r="EI294" s="1"/>
      <c r="EJ294" s="1"/>
      <c r="EK294" s="1"/>
      <c r="EL294" s="1"/>
      <c r="EM294" s="1"/>
      <c r="EN294" s="1"/>
      <c r="EO294" s="1"/>
      <c r="EP294" s="1"/>
      <c r="EQ294" s="1"/>
      <c r="ER294" s="1"/>
      <c r="ES294" s="1"/>
      <c r="ET294" s="1"/>
      <c r="WZB294" s="1"/>
      <c r="WZC294" s="1"/>
      <c r="WZD294" s="1"/>
      <c r="WZE294" s="1"/>
      <c r="WZF294" s="1"/>
      <c r="WZG294" s="1"/>
      <c r="WZH294" s="1"/>
      <c r="WZI294" s="1"/>
      <c r="WZJ294" s="1"/>
      <c r="WZK294" s="1"/>
      <c r="WZL294" s="1"/>
      <c r="WZM294" s="1"/>
      <c r="WZN294" s="1"/>
      <c r="WZO294" s="1"/>
      <c r="WZP294" s="1"/>
      <c r="WZQ294" s="1"/>
      <c r="WZR294" s="1"/>
      <c r="WZS294" s="1"/>
      <c r="WZT294" s="1"/>
      <c r="WZU294" s="1"/>
      <c r="WZV294" s="1"/>
      <c r="WZW294" s="1"/>
      <c r="WZX294" s="1"/>
      <c r="WZY294" s="1"/>
      <c r="WZZ294" s="1"/>
      <c r="XAA294" s="1"/>
      <c r="XAB294" s="1"/>
      <c r="XAC294" s="1"/>
      <c r="XAD294" s="1"/>
      <c r="XAE294" s="1"/>
      <c r="XAF294" s="1"/>
      <c r="XAG294" s="1"/>
      <c r="XAH294" s="1"/>
      <c r="XAI294" s="1"/>
      <c r="XAJ294" s="1"/>
      <c r="XAK294" s="1"/>
      <c r="XAL294" s="1"/>
      <c r="XAM294" s="1"/>
      <c r="XAN294" s="1"/>
      <c r="XAO294" s="1"/>
      <c r="XAP294" s="1"/>
      <c r="XAQ294" s="1"/>
      <c r="XAR294" s="1"/>
      <c r="XAS294" s="1"/>
      <c r="XAT294" s="1"/>
      <c r="XAU294" s="1"/>
      <c r="XAV294" s="1"/>
      <c r="XAW294" s="1"/>
      <c r="XAX294" s="1"/>
      <c r="XAY294" s="1"/>
      <c r="XAZ294" s="1"/>
      <c r="XBA294" s="1"/>
      <c r="XBB294" s="1"/>
      <c r="XBC294" s="1"/>
      <c r="XBD294" s="1"/>
      <c r="XBE294" s="1"/>
      <c r="XBF294" s="1"/>
      <c r="XBG294" s="1"/>
      <c r="XBH294" s="1"/>
      <c r="XBI294" s="1"/>
      <c r="XBJ294" s="1"/>
      <c r="XBK294" s="1"/>
      <c r="XBL294" s="1"/>
      <c r="XBM294" s="1"/>
      <c r="XBN294" s="1"/>
      <c r="XBO294" s="1"/>
      <c r="XBP294" s="1"/>
      <c r="XBQ294" s="1"/>
      <c r="XBR294" s="1"/>
      <c r="XBS294" s="1"/>
      <c r="XBT294" s="1"/>
      <c r="XBU294" s="1"/>
      <c r="XBV294" s="1"/>
      <c r="XBW294" s="1"/>
      <c r="XBX294" s="1"/>
      <c r="XBY294" s="1"/>
      <c r="XBZ294" s="1"/>
      <c r="XCA294" s="1"/>
      <c r="XCB294" s="1"/>
      <c r="XCC294" s="1"/>
      <c r="XCD294" s="1"/>
      <c r="XCE294" s="1"/>
      <c r="XCF294" s="1"/>
      <c r="XCG294" s="1"/>
      <c r="XCH294" s="1"/>
      <c r="XCI294" s="1"/>
      <c r="XCJ294" s="1"/>
      <c r="XCK294" s="1"/>
      <c r="XCL294" s="1"/>
      <c r="XCM294" s="1"/>
      <c r="XCN294" s="1"/>
      <c r="XCO294" s="1"/>
      <c r="XCP294" s="1"/>
      <c r="XCQ294" s="1"/>
      <c r="XCR294" s="1"/>
      <c r="XCS294" s="1"/>
      <c r="XCT294" s="1"/>
      <c r="XCU294" s="1"/>
      <c r="XCV294" s="1"/>
      <c r="XCW294" s="1"/>
      <c r="XCX294" s="1"/>
      <c r="XCY294" s="1"/>
      <c r="XCZ294" s="1"/>
      <c r="XDA294" s="1"/>
      <c r="XDB294" s="1"/>
      <c r="XDC294" s="1"/>
      <c r="XDD294" s="1"/>
      <c r="XDE294" s="1"/>
      <c r="XDF294" s="1"/>
      <c r="XDG294" s="1"/>
      <c r="XDH294" s="1"/>
      <c r="XDI294" s="1"/>
      <c r="XDJ294" s="1"/>
      <c r="XDK294" s="1"/>
      <c r="XDL294" s="1"/>
      <c r="XDM294" s="1"/>
      <c r="XDN294" s="1"/>
      <c r="XDO294" s="1"/>
      <c r="XDP294" s="1"/>
      <c r="XDQ294" s="1"/>
      <c r="XDR294" s="1"/>
      <c r="XDS294" s="1"/>
      <c r="XDT294" s="1"/>
      <c r="XDU294" s="1"/>
      <c r="XDV294" s="1"/>
      <c r="XDW294" s="1"/>
      <c r="XDX294" s="1"/>
      <c r="XDY294" s="1"/>
      <c r="XDZ294" s="1"/>
      <c r="XEA294" s="1"/>
      <c r="XEB294" s="1"/>
      <c r="XEC294" s="1"/>
      <c r="XED294" s="1"/>
      <c r="XEE294" s="1"/>
      <c r="XEF294" s="1"/>
      <c r="XEG294" s="1"/>
      <c r="XEH294" s="1"/>
      <c r="XEI294" s="1"/>
      <c r="XEJ294" s="1"/>
      <c r="XEK294" s="1"/>
      <c r="XEL294" s="1"/>
      <c r="XEM294" s="1"/>
      <c r="XEN294" s="1"/>
      <c r="XEO294" s="1"/>
      <c r="XEP294" s="1"/>
      <c r="XEQ294" s="1"/>
      <c r="XER294" s="1"/>
      <c r="XES294" s="1"/>
      <c r="XET294" s="1"/>
      <c r="XEU294" s="1"/>
      <c r="XEV294" s="1"/>
      <c r="XEW294" s="1"/>
      <c r="XEX294" s="1"/>
      <c r="XEY294" s="1"/>
      <c r="XEZ294" s="1"/>
      <c r="XFA294" s="1"/>
      <c r="XFB294" s="1"/>
      <c r="XFC294" s="1"/>
    </row>
    <row r="295" spans="1:150 16226:16383" s="3" customFormat="1" ht="20.25" customHeight="1" x14ac:dyDescent="0.35">
      <c r="A295" s="84">
        <f t="shared" si="123"/>
        <v>6</v>
      </c>
      <c r="B295" s="85"/>
      <c r="C295" s="49" t="s">
        <v>329</v>
      </c>
      <c r="D295" s="49" t="s">
        <v>366</v>
      </c>
      <c r="E295" s="70">
        <f>(116.17)*(10.764)</f>
        <v>1250.45388</v>
      </c>
      <c r="F295" s="70">
        <f>(3.97*1.53+2.64*1.63)*(10.764)</f>
        <v>111.70125720000001</v>
      </c>
      <c r="G295" s="6">
        <v>0</v>
      </c>
      <c r="H295" s="6">
        <f t="shared" si="126"/>
        <v>1362.1551372000001</v>
      </c>
      <c r="I295" s="1"/>
      <c r="J295" s="1"/>
      <c r="K295" s="1"/>
      <c r="L295" s="1"/>
      <c r="M295" s="1"/>
      <c r="N295" s="1"/>
      <c r="O295" s="1"/>
      <c r="P295" s="1"/>
      <c r="Q295" s="1"/>
      <c r="R295" s="1"/>
      <c r="S295" s="1"/>
      <c r="T295" s="22" t="e">
        <f t="shared" ca="1" si="122"/>
        <v>#REF!</v>
      </c>
      <c r="U295" s="22" t="e">
        <f t="shared" ref="U295:V295" ca="1" si="128">U294+1</f>
        <v>#REF!</v>
      </c>
      <c r="V295" s="22">
        <f t="shared" ca="1" si="128"/>
        <v>706</v>
      </c>
      <c r="W295" s="1"/>
      <c r="X295" s="1"/>
      <c r="Y295" s="1"/>
      <c r="Z295" s="1"/>
      <c r="AA295" s="1"/>
      <c r="AB295" s="1"/>
      <c r="AC295" s="1"/>
      <c r="AD295" s="1"/>
      <c r="AE295" s="1"/>
      <c r="AF295" s="1"/>
      <c r="AG295" s="1"/>
      <c r="AH295" s="1"/>
      <c r="AI295" s="1"/>
      <c r="AJ295" s="1"/>
      <c r="AK295" s="1"/>
      <c r="AL295" s="1"/>
      <c r="AM295" s="1"/>
      <c r="AN295" s="1"/>
      <c r="AO295" s="1"/>
      <c r="AP295" s="1"/>
      <c r="AQ295" s="1"/>
      <c r="AR295" s="1"/>
      <c r="AS295" s="1"/>
      <c r="AT295" s="1"/>
      <c r="AU295" s="1"/>
      <c r="AV295" s="1"/>
      <c r="AW295" s="1"/>
      <c r="AX295" s="1"/>
      <c r="AY295" s="1"/>
      <c r="AZ295" s="1"/>
      <c r="BA295" s="1"/>
      <c r="BB295" s="1"/>
      <c r="BC295" s="1"/>
      <c r="BD295" s="1"/>
      <c r="BE295" s="1"/>
      <c r="BF295" s="1"/>
      <c r="BG295" s="1"/>
      <c r="BH295" s="1"/>
      <c r="BI295" s="1"/>
      <c r="BJ295" s="1"/>
      <c r="BK295" s="1"/>
      <c r="BL295" s="1"/>
      <c r="BM295" s="1"/>
      <c r="BN295" s="1"/>
      <c r="BO295" s="1"/>
      <c r="BP295" s="1"/>
      <c r="BQ295" s="1"/>
      <c r="BR295" s="1"/>
      <c r="BS295" s="1"/>
      <c r="BT295" s="1"/>
      <c r="BU295" s="1"/>
      <c r="BV295" s="1"/>
      <c r="BW295" s="1"/>
      <c r="BX295" s="1"/>
      <c r="BY295" s="1"/>
      <c r="BZ295" s="1"/>
      <c r="CA295" s="1"/>
      <c r="CB295" s="1"/>
      <c r="CC295" s="1"/>
      <c r="CD295" s="1"/>
      <c r="CE295" s="1"/>
      <c r="CF295" s="1"/>
      <c r="CG295" s="1"/>
      <c r="CH295" s="1"/>
      <c r="CI295" s="1"/>
      <c r="CJ295" s="1"/>
      <c r="CK295" s="1"/>
      <c r="CL295" s="1"/>
      <c r="CM295" s="1"/>
      <c r="CN295" s="1"/>
      <c r="CO295" s="1"/>
      <c r="CP295" s="1"/>
      <c r="CQ295" s="1"/>
      <c r="CR295" s="1"/>
      <c r="CS295" s="1"/>
      <c r="CT295" s="1"/>
      <c r="CU295" s="1"/>
      <c r="CV295" s="1"/>
      <c r="CW295" s="1"/>
      <c r="CX295" s="1"/>
      <c r="CY295" s="1"/>
      <c r="CZ295" s="1"/>
      <c r="DA295" s="1"/>
      <c r="DB295" s="1"/>
      <c r="DC295" s="1"/>
      <c r="DD295" s="1"/>
      <c r="DE295" s="1"/>
      <c r="DF295" s="1"/>
      <c r="DG295" s="1"/>
      <c r="DH295" s="1"/>
      <c r="DI295" s="1"/>
      <c r="DJ295" s="1"/>
      <c r="DK295" s="1"/>
      <c r="DL295" s="1"/>
      <c r="DM295" s="1"/>
      <c r="DN295" s="1"/>
      <c r="DO295" s="1"/>
      <c r="DP295" s="1"/>
      <c r="DQ295" s="1"/>
      <c r="DR295" s="1"/>
      <c r="DS295" s="1"/>
      <c r="DT295" s="1"/>
      <c r="DU295" s="1"/>
      <c r="DV295" s="1"/>
      <c r="DW295" s="1"/>
      <c r="DX295" s="1"/>
      <c r="DY295" s="1"/>
      <c r="DZ295" s="1"/>
      <c r="EA295" s="1"/>
      <c r="EB295" s="1"/>
      <c r="EC295" s="1"/>
      <c r="ED295" s="1"/>
      <c r="EE295" s="1"/>
      <c r="EF295" s="1"/>
      <c r="EG295" s="1"/>
      <c r="EH295" s="1"/>
      <c r="EI295" s="1"/>
      <c r="EJ295" s="1"/>
      <c r="EK295" s="1"/>
      <c r="EL295" s="1"/>
      <c r="EM295" s="1"/>
      <c r="EN295" s="1"/>
      <c r="EO295" s="1"/>
      <c r="EP295" s="1"/>
      <c r="EQ295" s="1"/>
      <c r="ER295" s="1"/>
      <c r="ES295" s="1"/>
      <c r="ET295" s="1"/>
      <c r="WZB295" s="1"/>
      <c r="WZC295" s="1"/>
      <c r="WZD295" s="1"/>
      <c r="WZE295" s="1"/>
      <c r="WZF295" s="1"/>
      <c r="WZG295" s="1"/>
      <c r="WZH295" s="1"/>
      <c r="WZI295" s="1"/>
      <c r="WZJ295" s="1"/>
      <c r="WZK295" s="1"/>
      <c r="WZL295" s="1"/>
      <c r="WZM295" s="1"/>
      <c r="WZN295" s="1"/>
      <c r="WZO295" s="1"/>
      <c r="WZP295" s="1"/>
      <c r="WZQ295" s="1"/>
      <c r="WZR295" s="1"/>
      <c r="WZS295" s="1"/>
      <c r="WZT295" s="1"/>
      <c r="WZU295" s="1"/>
      <c r="WZV295" s="1"/>
      <c r="WZW295" s="1"/>
      <c r="WZX295" s="1"/>
      <c r="WZY295" s="1"/>
      <c r="WZZ295" s="1"/>
      <c r="XAA295" s="1"/>
      <c r="XAB295" s="1"/>
      <c r="XAC295" s="1"/>
      <c r="XAD295" s="1"/>
      <c r="XAE295" s="1"/>
      <c r="XAF295" s="1"/>
      <c r="XAG295" s="1"/>
      <c r="XAH295" s="1"/>
      <c r="XAI295" s="1"/>
      <c r="XAJ295" s="1"/>
      <c r="XAK295" s="1"/>
      <c r="XAL295" s="1"/>
      <c r="XAM295" s="1"/>
      <c r="XAN295" s="1"/>
      <c r="XAO295" s="1"/>
      <c r="XAP295" s="1"/>
      <c r="XAQ295" s="1"/>
      <c r="XAR295" s="1"/>
      <c r="XAS295" s="1"/>
      <c r="XAT295" s="1"/>
      <c r="XAU295" s="1"/>
      <c r="XAV295" s="1"/>
      <c r="XAW295" s="1"/>
      <c r="XAX295" s="1"/>
      <c r="XAY295" s="1"/>
      <c r="XAZ295" s="1"/>
      <c r="XBA295" s="1"/>
      <c r="XBB295" s="1"/>
      <c r="XBC295" s="1"/>
      <c r="XBD295" s="1"/>
      <c r="XBE295" s="1"/>
      <c r="XBF295" s="1"/>
      <c r="XBG295" s="1"/>
      <c r="XBH295" s="1"/>
      <c r="XBI295" s="1"/>
      <c r="XBJ295" s="1"/>
      <c r="XBK295" s="1"/>
      <c r="XBL295" s="1"/>
      <c r="XBM295" s="1"/>
      <c r="XBN295" s="1"/>
      <c r="XBO295" s="1"/>
      <c r="XBP295" s="1"/>
      <c r="XBQ295" s="1"/>
      <c r="XBR295" s="1"/>
      <c r="XBS295" s="1"/>
      <c r="XBT295" s="1"/>
      <c r="XBU295" s="1"/>
      <c r="XBV295" s="1"/>
      <c r="XBW295" s="1"/>
      <c r="XBX295" s="1"/>
      <c r="XBY295" s="1"/>
      <c r="XBZ295" s="1"/>
      <c r="XCA295" s="1"/>
      <c r="XCB295" s="1"/>
      <c r="XCC295" s="1"/>
      <c r="XCD295" s="1"/>
      <c r="XCE295" s="1"/>
      <c r="XCF295" s="1"/>
      <c r="XCG295" s="1"/>
      <c r="XCH295" s="1"/>
      <c r="XCI295" s="1"/>
      <c r="XCJ295" s="1"/>
      <c r="XCK295" s="1"/>
      <c r="XCL295" s="1"/>
      <c r="XCM295" s="1"/>
      <c r="XCN295" s="1"/>
      <c r="XCO295" s="1"/>
      <c r="XCP295" s="1"/>
      <c r="XCQ295" s="1"/>
      <c r="XCR295" s="1"/>
      <c r="XCS295" s="1"/>
      <c r="XCT295" s="1"/>
      <c r="XCU295" s="1"/>
      <c r="XCV295" s="1"/>
      <c r="XCW295" s="1"/>
      <c r="XCX295" s="1"/>
      <c r="XCY295" s="1"/>
      <c r="XCZ295" s="1"/>
      <c r="XDA295" s="1"/>
      <c r="XDB295" s="1"/>
      <c r="XDC295" s="1"/>
      <c r="XDD295" s="1"/>
      <c r="XDE295" s="1"/>
      <c r="XDF295" s="1"/>
      <c r="XDG295" s="1"/>
      <c r="XDH295" s="1"/>
      <c r="XDI295" s="1"/>
      <c r="XDJ295" s="1"/>
      <c r="XDK295" s="1"/>
      <c r="XDL295" s="1"/>
      <c r="XDM295" s="1"/>
      <c r="XDN295" s="1"/>
      <c r="XDO295" s="1"/>
      <c r="XDP295" s="1"/>
      <c r="XDQ295" s="1"/>
      <c r="XDR295" s="1"/>
      <c r="XDS295" s="1"/>
      <c r="XDT295" s="1"/>
      <c r="XDU295" s="1"/>
      <c r="XDV295" s="1"/>
      <c r="XDW295" s="1"/>
      <c r="XDX295" s="1"/>
      <c r="XDY295" s="1"/>
      <c r="XDZ295" s="1"/>
      <c r="XEA295" s="1"/>
      <c r="XEB295" s="1"/>
      <c r="XEC295" s="1"/>
      <c r="XED295" s="1"/>
      <c r="XEE295" s="1"/>
      <c r="XEF295" s="1"/>
      <c r="XEG295" s="1"/>
      <c r="XEH295" s="1"/>
      <c r="XEI295" s="1"/>
      <c r="XEJ295" s="1"/>
      <c r="XEK295" s="1"/>
      <c r="XEL295" s="1"/>
      <c r="XEM295" s="1"/>
      <c r="XEN295" s="1"/>
      <c r="XEO295" s="1"/>
      <c r="XEP295" s="1"/>
      <c r="XEQ295" s="1"/>
      <c r="XER295" s="1"/>
      <c r="XES295" s="1"/>
      <c r="XET295" s="1"/>
      <c r="XEU295" s="1"/>
      <c r="XEV295" s="1"/>
      <c r="XEW295" s="1"/>
      <c r="XEX295" s="1"/>
      <c r="XEY295" s="1"/>
      <c r="XEZ295" s="1"/>
      <c r="XFA295" s="1"/>
      <c r="XFB295" s="1"/>
      <c r="XFC295" s="1"/>
    </row>
    <row r="296" spans="1:150 16226:16383" s="3" customFormat="1" ht="20.25" customHeight="1" x14ac:dyDescent="0.35">
      <c r="A296" s="90" t="s">
        <v>367</v>
      </c>
      <c r="B296" s="91"/>
      <c r="C296" s="91"/>
      <c r="D296" s="91"/>
      <c r="E296" s="94"/>
      <c r="F296" s="94"/>
      <c r="G296" s="91"/>
      <c r="H296" s="92"/>
      <c r="I296" s="4">
        <f>4+4+4+4+4+4</f>
        <v>24</v>
      </c>
      <c r="J296" s="1"/>
      <c r="K296" s="1"/>
      <c r="L296" s="1"/>
      <c r="M296" s="1"/>
      <c r="N296" s="1"/>
      <c r="O296" s="1"/>
      <c r="P296" s="1"/>
      <c r="Q296" s="1"/>
      <c r="R296" s="1"/>
      <c r="S296" s="1"/>
      <c r="T296" s="1"/>
      <c r="U296" s="1"/>
      <c r="V296" s="1"/>
      <c r="W296" s="1"/>
      <c r="X296" s="1"/>
      <c r="Y296" s="1"/>
      <c r="Z296" s="1"/>
      <c r="AA296" s="1"/>
      <c r="AB296" s="1"/>
      <c r="AC296" s="1"/>
      <c r="AD296" s="1"/>
      <c r="AE296" s="1"/>
      <c r="AF296" s="1"/>
      <c r="AG296" s="1"/>
      <c r="AH296" s="1"/>
      <c r="AI296" s="1"/>
      <c r="AJ296" s="1"/>
      <c r="AK296" s="1"/>
      <c r="AL296" s="1"/>
      <c r="AM296" s="1"/>
      <c r="AN296" s="1"/>
      <c r="AO296" s="1"/>
      <c r="AP296" s="1"/>
      <c r="AQ296" s="1"/>
      <c r="AR296" s="1"/>
      <c r="AS296" s="1"/>
      <c r="AT296" s="1"/>
      <c r="AU296" s="1"/>
      <c r="AV296" s="1"/>
      <c r="AW296" s="1"/>
      <c r="AX296" s="1"/>
      <c r="AY296" s="1"/>
      <c r="AZ296" s="1"/>
      <c r="BA296" s="1"/>
      <c r="BB296" s="1"/>
      <c r="BC296" s="1"/>
      <c r="BD296" s="1"/>
      <c r="BE296" s="1"/>
      <c r="BF296" s="1"/>
      <c r="BG296" s="1"/>
      <c r="BH296" s="1"/>
      <c r="BI296" s="1"/>
      <c r="BJ296" s="1"/>
      <c r="BK296" s="1"/>
      <c r="BL296" s="1"/>
      <c r="BM296" s="1"/>
      <c r="BN296" s="1"/>
      <c r="BO296" s="1"/>
      <c r="BP296" s="1"/>
      <c r="BQ296" s="1"/>
      <c r="BR296" s="1"/>
      <c r="BS296" s="1"/>
      <c r="BT296" s="1"/>
      <c r="BU296" s="1"/>
      <c r="BV296" s="1"/>
      <c r="BW296" s="1"/>
      <c r="BX296" s="1"/>
      <c r="BY296" s="1"/>
      <c r="BZ296" s="1"/>
      <c r="CA296" s="1"/>
      <c r="CB296" s="1"/>
      <c r="CC296" s="1"/>
      <c r="CD296" s="1"/>
      <c r="CE296" s="1"/>
      <c r="CF296" s="1"/>
      <c r="CG296" s="1"/>
      <c r="CH296" s="1"/>
      <c r="CI296" s="1"/>
      <c r="CJ296" s="1"/>
      <c r="CK296" s="1"/>
      <c r="CL296" s="1"/>
      <c r="CM296" s="1"/>
      <c r="CN296" s="1"/>
      <c r="CO296" s="1"/>
      <c r="CP296" s="1"/>
      <c r="CQ296" s="1"/>
      <c r="CR296" s="1"/>
      <c r="CS296" s="1"/>
      <c r="CT296" s="1"/>
      <c r="CU296" s="1"/>
      <c r="CV296" s="1"/>
      <c r="CW296" s="1"/>
      <c r="CX296" s="1"/>
      <c r="CY296" s="1"/>
      <c r="CZ296" s="1"/>
      <c r="DA296" s="1"/>
      <c r="DB296" s="1"/>
      <c r="DC296" s="1"/>
      <c r="DD296" s="1"/>
      <c r="DE296" s="1"/>
      <c r="DF296" s="1"/>
      <c r="DG296" s="1"/>
      <c r="DH296" s="1"/>
      <c r="DI296" s="1"/>
      <c r="DJ296" s="1"/>
      <c r="DK296" s="1"/>
      <c r="DL296" s="1"/>
      <c r="DM296" s="1"/>
      <c r="DN296" s="1"/>
      <c r="DO296" s="1"/>
      <c r="DP296" s="1"/>
      <c r="DQ296" s="1"/>
      <c r="DR296" s="1"/>
      <c r="DS296" s="1"/>
      <c r="DT296" s="1"/>
      <c r="DU296" s="1"/>
      <c r="DV296" s="1"/>
      <c r="DW296" s="1"/>
      <c r="DX296" s="1"/>
      <c r="DY296" s="1"/>
      <c r="DZ296" s="1"/>
      <c r="EA296" s="1"/>
      <c r="EB296" s="1"/>
      <c r="EC296" s="1"/>
      <c r="ED296" s="1"/>
      <c r="EE296" s="1"/>
      <c r="EF296" s="1"/>
      <c r="EG296" s="1"/>
      <c r="EH296" s="1"/>
      <c r="EI296" s="1"/>
      <c r="EJ296" s="1"/>
      <c r="EK296" s="1"/>
      <c r="EL296" s="1"/>
      <c r="EM296" s="1"/>
      <c r="EN296" s="1"/>
      <c r="EO296" s="1"/>
      <c r="EP296" s="1"/>
      <c r="EQ296" s="1"/>
      <c r="ER296" s="1"/>
      <c r="ES296" s="1"/>
      <c r="ET296" s="1"/>
      <c r="WZB296" s="1"/>
      <c r="WZC296" s="1"/>
      <c r="WZD296" s="1"/>
      <c r="WZE296" s="1"/>
      <c r="WZF296" s="1"/>
      <c r="WZG296" s="1"/>
      <c r="WZH296" s="1"/>
      <c r="WZI296" s="1"/>
      <c r="WZJ296" s="1"/>
      <c r="WZK296" s="1"/>
      <c r="WZL296" s="1"/>
      <c r="WZM296" s="1"/>
      <c r="WZN296" s="1"/>
      <c r="WZO296" s="1"/>
      <c r="WZP296" s="1"/>
      <c r="WZQ296" s="1"/>
      <c r="WZR296" s="1"/>
      <c r="WZS296" s="1"/>
      <c r="WZT296" s="1"/>
      <c r="WZU296" s="1"/>
      <c r="WZV296" s="1"/>
      <c r="WZW296" s="1"/>
      <c r="WZX296" s="1"/>
      <c r="WZY296" s="1"/>
      <c r="WZZ296" s="1"/>
      <c r="XAA296" s="1"/>
      <c r="XAB296" s="1"/>
      <c r="XAC296" s="1"/>
      <c r="XAD296" s="1"/>
      <c r="XAE296" s="1"/>
      <c r="XAF296" s="1"/>
      <c r="XAG296" s="1"/>
      <c r="XAH296" s="1"/>
      <c r="XAI296" s="1"/>
      <c r="XAJ296" s="1"/>
      <c r="XAK296" s="1"/>
      <c r="XAL296" s="1"/>
      <c r="XAM296" s="1"/>
      <c r="XAN296" s="1"/>
      <c r="XAO296" s="1"/>
      <c r="XAP296" s="1"/>
      <c r="XAQ296" s="1"/>
      <c r="XAR296" s="1"/>
      <c r="XAS296" s="1"/>
      <c r="XAT296" s="1"/>
      <c r="XAU296" s="1"/>
      <c r="XAV296" s="1"/>
      <c r="XAW296" s="1"/>
      <c r="XAX296" s="1"/>
      <c r="XAY296" s="1"/>
      <c r="XAZ296" s="1"/>
      <c r="XBA296" s="1"/>
      <c r="XBB296" s="1"/>
      <c r="XBC296" s="1"/>
      <c r="XBD296" s="1"/>
      <c r="XBE296" s="1"/>
      <c r="XBF296" s="1"/>
      <c r="XBG296" s="1"/>
      <c r="XBH296" s="1"/>
      <c r="XBI296" s="1"/>
      <c r="XBJ296" s="1"/>
      <c r="XBK296" s="1"/>
      <c r="XBL296" s="1"/>
      <c r="XBM296" s="1"/>
      <c r="XBN296" s="1"/>
      <c r="XBO296" s="1"/>
      <c r="XBP296" s="1"/>
      <c r="XBQ296" s="1"/>
      <c r="XBR296" s="1"/>
      <c r="XBS296" s="1"/>
      <c r="XBT296" s="1"/>
      <c r="XBU296" s="1"/>
      <c r="XBV296" s="1"/>
      <c r="XBW296" s="1"/>
      <c r="XBX296" s="1"/>
      <c r="XBY296" s="1"/>
      <c r="XBZ296" s="1"/>
      <c r="XCA296" s="1"/>
      <c r="XCB296" s="1"/>
      <c r="XCC296" s="1"/>
      <c r="XCD296" s="1"/>
      <c r="XCE296" s="1"/>
      <c r="XCF296" s="1"/>
      <c r="XCG296" s="1"/>
      <c r="XCH296" s="1"/>
      <c r="XCI296" s="1"/>
      <c r="XCJ296" s="1"/>
      <c r="XCK296" s="1"/>
      <c r="XCL296" s="1"/>
      <c r="XCM296" s="1"/>
      <c r="XCN296" s="1"/>
      <c r="XCO296" s="1"/>
      <c r="XCP296" s="1"/>
      <c r="XCQ296" s="1"/>
      <c r="XCR296" s="1"/>
      <c r="XCS296" s="1"/>
      <c r="XCT296" s="1"/>
      <c r="XCU296" s="1"/>
      <c r="XCV296" s="1"/>
      <c r="XCW296" s="1"/>
      <c r="XCX296" s="1"/>
      <c r="XCY296" s="1"/>
      <c r="XCZ296" s="1"/>
      <c r="XDA296" s="1"/>
      <c r="XDB296" s="1"/>
      <c r="XDC296" s="1"/>
      <c r="XDD296" s="1"/>
      <c r="XDE296" s="1"/>
      <c r="XDF296" s="1"/>
      <c r="XDG296" s="1"/>
      <c r="XDH296" s="1"/>
      <c r="XDI296" s="1"/>
      <c r="XDJ296" s="1"/>
      <c r="XDK296" s="1"/>
      <c r="XDL296" s="1"/>
      <c r="XDM296" s="1"/>
      <c r="XDN296" s="1"/>
      <c r="XDO296" s="1"/>
      <c r="XDP296" s="1"/>
      <c r="XDQ296" s="1"/>
      <c r="XDR296" s="1"/>
      <c r="XDS296" s="1"/>
      <c r="XDT296" s="1"/>
      <c r="XDU296" s="1"/>
      <c r="XDV296" s="1"/>
      <c r="XDW296" s="1"/>
      <c r="XDX296" s="1"/>
      <c r="XDY296" s="1"/>
      <c r="XDZ296" s="1"/>
      <c r="XEA296" s="1"/>
      <c r="XEB296" s="1"/>
      <c r="XEC296" s="1"/>
      <c r="XED296" s="1"/>
      <c r="XEE296" s="1"/>
      <c r="XEF296" s="1"/>
      <c r="XEG296" s="1"/>
      <c r="XEH296" s="1"/>
      <c r="XEI296" s="1"/>
      <c r="XEJ296" s="1"/>
      <c r="XEK296" s="1"/>
      <c r="XEL296" s="1"/>
      <c r="XEM296" s="1"/>
      <c r="XEN296" s="1"/>
      <c r="XEO296" s="1"/>
      <c r="XEP296" s="1"/>
      <c r="XEQ296" s="1"/>
      <c r="XER296" s="1"/>
      <c r="XES296" s="1"/>
      <c r="XET296" s="1"/>
      <c r="XEU296" s="1"/>
      <c r="XEV296" s="1"/>
      <c r="XEW296" s="1"/>
      <c r="XEX296" s="1"/>
      <c r="XEY296" s="1"/>
      <c r="XEZ296" s="1"/>
      <c r="XFA296" s="1"/>
      <c r="XFB296" s="1"/>
      <c r="XFC296" s="1"/>
    </row>
    <row r="297" spans="1:150 16226:16383" s="3" customFormat="1" ht="20.25" customHeight="1" x14ac:dyDescent="0.35">
      <c r="A297" s="93">
        <v>1</v>
      </c>
      <c r="B297" s="93"/>
      <c r="C297" s="49" t="s">
        <v>329</v>
      </c>
      <c r="D297" s="49" t="s">
        <v>360</v>
      </c>
      <c r="E297" s="70">
        <f>(144.6)*(10.764)</f>
        <v>1556.4743999999998</v>
      </c>
      <c r="F297" s="70">
        <f>(1.63*2.64+1.53*3.97)*(10.764)</f>
        <v>111.70125720000001</v>
      </c>
      <c r="G297" s="6">
        <v>0</v>
      </c>
      <c r="H297" s="6">
        <f t="shared" ref="H297" si="129">E297+F297+(IF(G297&lt;101,G297,IF(G297&lt;201,G297/2,IF(G297&lt;=301,G297/3,G297/4))))</f>
        <v>1668.1756571999999</v>
      </c>
      <c r="I297" s="1"/>
      <c r="J297" s="1"/>
      <c r="K297" s="1"/>
      <c r="L297" s="1"/>
      <c r="M297" s="1"/>
      <c r="N297" s="1"/>
      <c r="O297" s="1"/>
      <c r="P297" s="1"/>
      <c r="Q297" s="1"/>
      <c r="R297" s="1"/>
      <c r="S297" s="1"/>
      <c r="T297" s="22" t="str">
        <f t="shared" ref="T297:T302" ca="1" si="130">U297&amp;""&amp;",..,"&amp;""&amp;V297</f>
        <v>8111301,..,3601</v>
      </c>
      <c r="U297" s="22">
        <f ca="1">(SUMPRODUCT(MID(0&amp;(LEFT(A296,SUM(LEN(A296)-LEN(SUBSTITUTE(A296,{"0","1","2","3"},""))))), LARGE(INDEX(ISNUMBER(--MID((LEFT(A296,SUM(LEN(A296)-LEN(SUBSTITUTE(A296,{"0","1","2","3"},""))))), ROW(INDIRECT("1:"&amp;LEN((LEFT(A296,SUM(LEN(A296)-LEN(SUBSTITUTE(A296,{"0","1","2","3"},"")))))))), 1)) * ROW(INDIRECT("1:"&amp;LEN((LEFT(A296,SUM(LEN(A296)-LEN(SUBSTITUTE(A296,{"0","1","2","3"},"")))))))), 0), ROW(INDIRECT("1:"&amp;LEN((LEFT(A296,SUM(LEN(A296)-LEN(SUBSTITUTE(A296,{"0","1","2","3"},"")))))))))+1, 1) * 10^ROW(INDIRECT("1:"&amp;LEN((LEFT(A296,SUM(LEN(A296)-LEN(SUBSTITUTE(A296,{"0","1","2","3"},""))))))))/10))*100+1</f>
        <v>8111301</v>
      </c>
      <c r="V297" s="22">
        <f ca="1">(SUMPRODUCT(MID(0&amp;(--TRIM(RIGHT(SUBSTITUTE(LEFT(A296,_xlfn.AGGREGATE(16,6,FIND({0,1,2,3,4,5,6,7,8,9},A296,ROW(INDIRECT("1:"&amp;LEN(A296)))),1))," ",REPT(" ",LEN(A296))),LEN(A296)))), LARGE(INDEX(ISNUMBER(--MID((--TRIM(RIGHT(SUBSTITUTE(LEFT(A296,_xlfn.AGGREGATE(16,6,FIND({0,1,2,3,4,5,6,7,8,9},A296,ROW(INDIRECT("1:"&amp;LEN(A296)))),1))," ",REPT(" ",LEN(A296))),LEN(A296)))), ROW(INDIRECT("1:"&amp;LEN((--TRIM(RIGHT(SUBSTITUTE(LEFT(A296,_xlfn.AGGREGATE(16,6,FIND({0,1,2,3,4,5,6,7,8,9},A296,ROW(INDIRECT("1:"&amp;LEN(A296)))),1))," ",REPT(" ",LEN(A296))),LEN(A296))))))), 1)) * ROW(INDIRECT("1:"&amp;LEN((--TRIM(RIGHT(SUBSTITUTE(LEFT(A296,_xlfn.AGGREGATE(16,6,FIND({0,1,2,3,4,5,6,7,8,9},A296,ROW(INDIRECT("1:"&amp;LEN(A296)))),1))," ",REPT(" ",LEN(A296))),LEN(A296))))))), 0), ROW(INDIRECT("1:"&amp;LEN((--TRIM(RIGHT(SUBSTITUTE(LEFT(A296,_xlfn.AGGREGATE(16,6,FIND({0,1,2,3,4,5,6,7,8,9},A296,ROW(INDIRECT("1:"&amp;LEN(A296)))),1))," ",REPT(" ",LEN(A296))),LEN(A296))))))))+1, 1) * 10^ROW(INDIRECT("1:"&amp;LEN((--TRIM(RIGHT(SUBSTITUTE(LEFT(A296,_xlfn.AGGREGATE(16,6,FIND({0,1,2,3,4,5,6,7,8,9},A296,ROW(INDIRECT("1:"&amp;LEN(A296)))),1))," ",REPT(" ",LEN(A296))),LEN(A296)))))))/10))*100+1</f>
        <v>3601</v>
      </c>
      <c r="W297" s="1"/>
      <c r="X297" s="1"/>
      <c r="Y297" s="1"/>
      <c r="Z297" s="1"/>
      <c r="AA297" s="1"/>
      <c r="AB297" s="1"/>
      <c r="AC297" s="1"/>
      <c r="AD297" s="1"/>
      <c r="AE297" s="1"/>
      <c r="AF297" s="1"/>
      <c r="AG297" s="1"/>
      <c r="AH297" s="1"/>
      <c r="AI297" s="1"/>
      <c r="AJ297" s="1"/>
      <c r="AK297" s="1"/>
      <c r="AL297" s="1"/>
      <c r="AM297" s="1"/>
      <c r="AN297" s="1"/>
      <c r="AO297" s="1"/>
      <c r="AP297" s="1"/>
      <c r="AQ297" s="1"/>
      <c r="AR297" s="1"/>
      <c r="AS297" s="1"/>
      <c r="AT297" s="1"/>
      <c r="AU297" s="1"/>
      <c r="AV297" s="1"/>
      <c r="AW297" s="1"/>
      <c r="AX297" s="1"/>
      <c r="AY297" s="1"/>
      <c r="AZ297" s="1"/>
      <c r="BA297" s="1"/>
      <c r="BB297" s="1"/>
      <c r="BC297" s="1"/>
      <c r="BD297" s="1"/>
      <c r="BE297" s="1"/>
      <c r="BF297" s="1"/>
      <c r="BG297" s="1"/>
      <c r="BH297" s="1"/>
      <c r="BI297" s="1"/>
      <c r="BJ297" s="1"/>
      <c r="BK297" s="1"/>
      <c r="BL297" s="1"/>
      <c r="BM297" s="1"/>
      <c r="BN297" s="1"/>
      <c r="BO297" s="1"/>
      <c r="BP297" s="1"/>
      <c r="BQ297" s="1"/>
      <c r="BR297" s="1"/>
      <c r="BS297" s="1"/>
      <c r="BT297" s="1"/>
      <c r="BU297" s="1"/>
      <c r="BV297" s="1"/>
      <c r="BW297" s="1"/>
      <c r="BX297" s="1"/>
      <c r="BY297" s="1"/>
      <c r="BZ297" s="1"/>
      <c r="CA297" s="1"/>
      <c r="CB297" s="1"/>
      <c r="CC297" s="1"/>
      <c r="CD297" s="1"/>
      <c r="CE297" s="1"/>
      <c r="CF297" s="1"/>
      <c r="CG297" s="1"/>
      <c r="CH297" s="1"/>
      <c r="CI297" s="1"/>
      <c r="CJ297" s="1"/>
      <c r="CK297" s="1"/>
      <c r="CL297" s="1"/>
      <c r="CM297" s="1"/>
      <c r="CN297" s="1"/>
      <c r="CO297" s="1"/>
      <c r="CP297" s="1"/>
      <c r="CQ297" s="1"/>
      <c r="CR297" s="1"/>
      <c r="CS297" s="1"/>
      <c r="CT297" s="1"/>
      <c r="CU297" s="1"/>
      <c r="CV297" s="1"/>
      <c r="CW297" s="1"/>
      <c r="CX297" s="1"/>
      <c r="CY297" s="1"/>
      <c r="CZ297" s="1"/>
      <c r="DA297" s="1"/>
      <c r="DB297" s="1"/>
      <c r="DC297" s="1"/>
      <c r="DD297" s="1"/>
      <c r="DE297" s="1"/>
      <c r="DF297" s="1"/>
      <c r="DG297" s="1"/>
      <c r="DH297" s="1"/>
      <c r="DI297" s="1"/>
      <c r="DJ297" s="1"/>
      <c r="DK297" s="1"/>
      <c r="DL297" s="1"/>
      <c r="DM297" s="1"/>
      <c r="DN297" s="1"/>
      <c r="DO297" s="1"/>
      <c r="DP297" s="1"/>
      <c r="DQ297" s="1"/>
      <c r="DR297" s="1"/>
      <c r="DS297" s="1"/>
      <c r="DT297" s="1"/>
      <c r="DU297" s="1"/>
      <c r="DV297" s="1"/>
      <c r="DW297" s="1"/>
      <c r="DX297" s="1"/>
      <c r="DY297" s="1"/>
      <c r="DZ297" s="1"/>
      <c r="EA297" s="1"/>
      <c r="EB297" s="1"/>
      <c r="EC297" s="1"/>
      <c r="ED297" s="1"/>
      <c r="EE297" s="1"/>
      <c r="EF297" s="1"/>
      <c r="EG297" s="1"/>
      <c r="EH297" s="1"/>
      <c r="EI297" s="1"/>
      <c r="EJ297" s="1"/>
      <c r="EK297" s="1"/>
      <c r="EL297" s="1"/>
      <c r="EM297" s="1"/>
      <c r="EN297" s="1"/>
      <c r="EO297" s="1"/>
      <c r="EP297" s="1"/>
      <c r="EQ297" s="1"/>
      <c r="ER297" s="1"/>
      <c r="ES297" s="1"/>
      <c r="ET297" s="1"/>
      <c r="WZB297" s="1"/>
      <c r="WZC297" s="1"/>
      <c r="WZD297" s="1"/>
      <c r="WZE297" s="1"/>
      <c r="WZF297" s="1"/>
      <c r="WZG297" s="1"/>
      <c r="WZH297" s="1"/>
      <c r="WZI297" s="1"/>
      <c r="WZJ297" s="1"/>
      <c r="WZK297" s="1"/>
      <c r="WZL297" s="1"/>
      <c r="WZM297" s="1"/>
      <c r="WZN297" s="1"/>
      <c r="WZO297" s="1"/>
      <c r="WZP297" s="1"/>
      <c r="WZQ297" s="1"/>
      <c r="WZR297" s="1"/>
      <c r="WZS297" s="1"/>
      <c r="WZT297" s="1"/>
      <c r="WZU297" s="1"/>
      <c r="WZV297" s="1"/>
      <c r="WZW297" s="1"/>
      <c r="WZX297" s="1"/>
      <c r="WZY297" s="1"/>
      <c r="WZZ297" s="1"/>
      <c r="XAA297" s="1"/>
      <c r="XAB297" s="1"/>
      <c r="XAC297" s="1"/>
      <c r="XAD297" s="1"/>
      <c r="XAE297" s="1"/>
      <c r="XAF297" s="1"/>
      <c r="XAG297" s="1"/>
      <c r="XAH297" s="1"/>
      <c r="XAI297" s="1"/>
      <c r="XAJ297" s="1"/>
      <c r="XAK297" s="1"/>
      <c r="XAL297" s="1"/>
      <c r="XAM297" s="1"/>
      <c r="XAN297" s="1"/>
      <c r="XAO297" s="1"/>
      <c r="XAP297" s="1"/>
      <c r="XAQ297" s="1"/>
      <c r="XAR297" s="1"/>
      <c r="XAS297" s="1"/>
      <c r="XAT297" s="1"/>
      <c r="XAU297" s="1"/>
      <c r="XAV297" s="1"/>
      <c r="XAW297" s="1"/>
      <c r="XAX297" s="1"/>
      <c r="XAY297" s="1"/>
      <c r="XAZ297" s="1"/>
      <c r="XBA297" s="1"/>
      <c r="XBB297" s="1"/>
      <c r="XBC297" s="1"/>
      <c r="XBD297" s="1"/>
      <c r="XBE297" s="1"/>
      <c r="XBF297" s="1"/>
      <c r="XBG297" s="1"/>
      <c r="XBH297" s="1"/>
      <c r="XBI297" s="1"/>
      <c r="XBJ297" s="1"/>
      <c r="XBK297" s="1"/>
      <c r="XBL297" s="1"/>
      <c r="XBM297" s="1"/>
      <c r="XBN297" s="1"/>
      <c r="XBO297" s="1"/>
      <c r="XBP297" s="1"/>
      <c r="XBQ297" s="1"/>
      <c r="XBR297" s="1"/>
      <c r="XBS297" s="1"/>
      <c r="XBT297" s="1"/>
      <c r="XBU297" s="1"/>
      <c r="XBV297" s="1"/>
      <c r="XBW297" s="1"/>
      <c r="XBX297" s="1"/>
      <c r="XBY297" s="1"/>
      <c r="XBZ297" s="1"/>
      <c r="XCA297" s="1"/>
      <c r="XCB297" s="1"/>
      <c r="XCC297" s="1"/>
      <c r="XCD297" s="1"/>
      <c r="XCE297" s="1"/>
      <c r="XCF297" s="1"/>
      <c r="XCG297" s="1"/>
      <c r="XCH297" s="1"/>
      <c r="XCI297" s="1"/>
      <c r="XCJ297" s="1"/>
      <c r="XCK297" s="1"/>
      <c r="XCL297" s="1"/>
      <c r="XCM297" s="1"/>
      <c r="XCN297" s="1"/>
      <c r="XCO297" s="1"/>
      <c r="XCP297" s="1"/>
      <c r="XCQ297" s="1"/>
      <c r="XCR297" s="1"/>
      <c r="XCS297" s="1"/>
      <c r="XCT297" s="1"/>
      <c r="XCU297" s="1"/>
      <c r="XCV297" s="1"/>
      <c r="XCW297" s="1"/>
      <c r="XCX297" s="1"/>
      <c r="XCY297" s="1"/>
      <c r="XCZ297" s="1"/>
      <c r="XDA297" s="1"/>
      <c r="XDB297" s="1"/>
      <c r="XDC297" s="1"/>
      <c r="XDD297" s="1"/>
      <c r="XDE297" s="1"/>
      <c r="XDF297" s="1"/>
      <c r="XDG297" s="1"/>
      <c r="XDH297" s="1"/>
      <c r="XDI297" s="1"/>
      <c r="XDJ297" s="1"/>
      <c r="XDK297" s="1"/>
      <c r="XDL297" s="1"/>
      <c r="XDM297" s="1"/>
      <c r="XDN297" s="1"/>
      <c r="XDO297" s="1"/>
      <c r="XDP297" s="1"/>
      <c r="XDQ297" s="1"/>
      <c r="XDR297" s="1"/>
      <c r="XDS297" s="1"/>
      <c r="XDT297" s="1"/>
      <c r="XDU297" s="1"/>
      <c r="XDV297" s="1"/>
      <c r="XDW297" s="1"/>
      <c r="XDX297" s="1"/>
      <c r="XDY297" s="1"/>
      <c r="XDZ297" s="1"/>
      <c r="XEA297" s="1"/>
      <c r="XEB297" s="1"/>
      <c r="XEC297" s="1"/>
      <c r="XED297" s="1"/>
      <c r="XEE297" s="1"/>
      <c r="XEF297" s="1"/>
      <c r="XEG297" s="1"/>
      <c r="XEH297" s="1"/>
      <c r="XEI297" s="1"/>
      <c r="XEJ297" s="1"/>
      <c r="XEK297" s="1"/>
      <c r="XEL297" s="1"/>
      <c r="XEM297" s="1"/>
      <c r="XEN297" s="1"/>
      <c r="XEO297" s="1"/>
      <c r="XEP297" s="1"/>
      <c r="XEQ297" s="1"/>
      <c r="XER297" s="1"/>
      <c r="XES297" s="1"/>
      <c r="XET297" s="1"/>
      <c r="XEU297" s="1"/>
      <c r="XEV297" s="1"/>
      <c r="XEW297" s="1"/>
      <c r="XEX297" s="1"/>
      <c r="XEY297" s="1"/>
      <c r="XEZ297" s="1"/>
      <c r="XFA297" s="1"/>
      <c r="XFB297" s="1"/>
      <c r="XFC297" s="1"/>
    </row>
    <row r="298" spans="1:150 16226:16383" s="3" customFormat="1" ht="20.25" customHeight="1" x14ac:dyDescent="0.35">
      <c r="A298" s="84">
        <f>A297+1</f>
        <v>2</v>
      </c>
      <c r="B298" s="85"/>
      <c r="C298" s="49" t="s">
        <v>329</v>
      </c>
      <c r="D298" s="49" t="s">
        <v>360</v>
      </c>
      <c r="E298" s="70">
        <f>(144.6)*(10.764)</f>
        <v>1556.4743999999998</v>
      </c>
      <c r="F298" s="70">
        <f>(1.63*2.64+1.53*3.97)*(10.764)</f>
        <v>111.70125720000001</v>
      </c>
      <c r="G298" s="6">
        <v>0</v>
      </c>
      <c r="H298" s="6">
        <f t="shared" ref="H298:H300" si="131">E298+F298+(IF(G298&lt;101,G298,IF(G298&lt;201,G298/2,IF(G298&lt;=301,G298/3,G298/4))))</f>
        <v>1668.1756571999999</v>
      </c>
      <c r="I298" s="1"/>
      <c r="J298" s="1"/>
      <c r="K298" s="1"/>
      <c r="L298" s="1"/>
      <c r="M298" s="1"/>
      <c r="N298" s="1"/>
      <c r="O298" s="1"/>
      <c r="P298" s="1"/>
      <c r="Q298" s="1"/>
      <c r="R298" s="1"/>
      <c r="S298" s="1"/>
      <c r="T298" s="22" t="str">
        <f t="shared" ca="1" si="130"/>
        <v>8111302,..,3602</v>
      </c>
      <c r="U298" s="22">
        <f ca="1">U297+1</f>
        <v>8111302</v>
      </c>
      <c r="V298" s="22">
        <f ca="1">V297+1</f>
        <v>3602</v>
      </c>
      <c r="W298" s="1"/>
      <c r="X298" s="1"/>
      <c r="Y298" s="1"/>
      <c r="Z298" s="1"/>
      <c r="AA298" s="1"/>
      <c r="AB298" s="1"/>
      <c r="AC298" s="1"/>
      <c r="AD298" s="1"/>
      <c r="AE298" s="1"/>
      <c r="AF298" s="1"/>
      <c r="AG298" s="1"/>
      <c r="AH298" s="1"/>
      <c r="AI298" s="1"/>
      <c r="AJ298" s="1"/>
      <c r="AK298" s="1"/>
      <c r="AL298" s="1"/>
      <c r="AM298" s="1"/>
      <c r="AN298" s="1"/>
      <c r="AO298" s="1"/>
      <c r="AP298" s="1"/>
      <c r="AQ298" s="1"/>
      <c r="AR298" s="1"/>
      <c r="AS298" s="1"/>
      <c r="AT298" s="1"/>
      <c r="AU298" s="1"/>
      <c r="AV298" s="1"/>
      <c r="AW298" s="1"/>
      <c r="AX298" s="1"/>
      <c r="AY298" s="1"/>
      <c r="AZ298" s="1"/>
      <c r="BA298" s="1"/>
      <c r="BB298" s="1"/>
      <c r="BC298" s="1"/>
      <c r="BD298" s="1"/>
      <c r="BE298" s="1"/>
      <c r="BF298" s="1"/>
      <c r="BG298" s="1"/>
      <c r="BH298" s="1"/>
      <c r="BI298" s="1"/>
      <c r="BJ298" s="1"/>
      <c r="BK298" s="1"/>
      <c r="BL298" s="1"/>
      <c r="BM298" s="1"/>
      <c r="BN298" s="1"/>
      <c r="BO298" s="1"/>
      <c r="BP298" s="1"/>
      <c r="BQ298" s="1"/>
      <c r="BR298" s="1"/>
      <c r="BS298" s="1"/>
      <c r="BT298" s="1"/>
      <c r="BU298" s="1"/>
      <c r="BV298" s="1"/>
      <c r="BW298" s="1"/>
      <c r="BX298" s="1"/>
      <c r="BY298" s="1"/>
      <c r="BZ298" s="1"/>
      <c r="CA298" s="1"/>
      <c r="CB298" s="1"/>
      <c r="CC298" s="1"/>
      <c r="CD298" s="1"/>
      <c r="CE298" s="1"/>
      <c r="CF298" s="1"/>
      <c r="CG298" s="1"/>
      <c r="CH298" s="1"/>
      <c r="CI298" s="1"/>
      <c r="CJ298" s="1"/>
      <c r="CK298" s="1"/>
      <c r="CL298" s="1"/>
      <c r="CM298" s="1"/>
      <c r="CN298" s="1"/>
      <c r="CO298" s="1"/>
      <c r="CP298" s="1"/>
      <c r="CQ298" s="1"/>
      <c r="CR298" s="1"/>
      <c r="CS298" s="1"/>
      <c r="CT298" s="1"/>
      <c r="CU298" s="1"/>
      <c r="CV298" s="1"/>
      <c r="CW298" s="1"/>
      <c r="CX298" s="1"/>
      <c r="CY298" s="1"/>
      <c r="CZ298" s="1"/>
      <c r="DA298" s="1"/>
      <c r="DB298" s="1"/>
      <c r="DC298" s="1"/>
      <c r="DD298" s="1"/>
      <c r="DE298" s="1"/>
      <c r="DF298" s="1"/>
      <c r="DG298" s="1"/>
      <c r="DH298" s="1"/>
      <c r="DI298" s="1"/>
      <c r="DJ298" s="1"/>
      <c r="DK298" s="1"/>
      <c r="DL298" s="1"/>
      <c r="DM298" s="1"/>
      <c r="DN298" s="1"/>
      <c r="DO298" s="1"/>
      <c r="DP298" s="1"/>
      <c r="DQ298" s="1"/>
      <c r="DR298" s="1"/>
      <c r="DS298" s="1"/>
      <c r="DT298" s="1"/>
      <c r="DU298" s="1"/>
      <c r="DV298" s="1"/>
      <c r="DW298" s="1"/>
      <c r="DX298" s="1"/>
      <c r="DY298" s="1"/>
      <c r="DZ298" s="1"/>
      <c r="EA298" s="1"/>
      <c r="EB298" s="1"/>
      <c r="EC298" s="1"/>
      <c r="ED298" s="1"/>
      <c r="EE298" s="1"/>
      <c r="EF298" s="1"/>
      <c r="EG298" s="1"/>
      <c r="EH298" s="1"/>
      <c r="EI298" s="1"/>
      <c r="EJ298" s="1"/>
      <c r="EK298" s="1"/>
      <c r="EL298" s="1"/>
      <c r="EM298" s="1"/>
      <c r="EN298" s="1"/>
      <c r="EO298" s="1"/>
      <c r="EP298" s="1"/>
      <c r="EQ298" s="1"/>
      <c r="ER298" s="1"/>
      <c r="ES298" s="1"/>
      <c r="ET298" s="1"/>
      <c r="WZB298" s="1"/>
      <c r="WZC298" s="1"/>
      <c r="WZD298" s="1"/>
      <c r="WZE298" s="1"/>
      <c r="WZF298" s="1"/>
      <c r="WZG298" s="1"/>
      <c r="WZH298" s="1"/>
      <c r="WZI298" s="1"/>
      <c r="WZJ298" s="1"/>
      <c r="WZK298" s="1"/>
      <c r="WZL298" s="1"/>
      <c r="WZM298" s="1"/>
      <c r="WZN298" s="1"/>
      <c r="WZO298" s="1"/>
      <c r="WZP298" s="1"/>
      <c r="WZQ298" s="1"/>
      <c r="WZR298" s="1"/>
      <c r="WZS298" s="1"/>
      <c r="WZT298" s="1"/>
      <c r="WZU298" s="1"/>
      <c r="WZV298" s="1"/>
      <c r="WZW298" s="1"/>
      <c r="WZX298" s="1"/>
      <c r="WZY298" s="1"/>
      <c r="WZZ298" s="1"/>
      <c r="XAA298" s="1"/>
      <c r="XAB298" s="1"/>
      <c r="XAC298" s="1"/>
      <c r="XAD298" s="1"/>
      <c r="XAE298" s="1"/>
      <c r="XAF298" s="1"/>
      <c r="XAG298" s="1"/>
      <c r="XAH298" s="1"/>
      <c r="XAI298" s="1"/>
      <c r="XAJ298" s="1"/>
      <c r="XAK298" s="1"/>
      <c r="XAL298" s="1"/>
      <c r="XAM298" s="1"/>
      <c r="XAN298" s="1"/>
      <c r="XAO298" s="1"/>
      <c r="XAP298" s="1"/>
      <c r="XAQ298" s="1"/>
      <c r="XAR298" s="1"/>
      <c r="XAS298" s="1"/>
      <c r="XAT298" s="1"/>
      <c r="XAU298" s="1"/>
      <c r="XAV298" s="1"/>
      <c r="XAW298" s="1"/>
      <c r="XAX298" s="1"/>
      <c r="XAY298" s="1"/>
      <c r="XAZ298" s="1"/>
      <c r="XBA298" s="1"/>
      <c r="XBB298" s="1"/>
      <c r="XBC298" s="1"/>
      <c r="XBD298" s="1"/>
      <c r="XBE298" s="1"/>
      <c r="XBF298" s="1"/>
      <c r="XBG298" s="1"/>
      <c r="XBH298" s="1"/>
      <c r="XBI298" s="1"/>
      <c r="XBJ298" s="1"/>
      <c r="XBK298" s="1"/>
      <c r="XBL298" s="1"/>
      <c r="XBM298" s="1"/>
      <c r="XBN298" s="1"/>
      <c r="XBO298" s="1"/>
      <c r="XBP298" s="1"/>
      <c r="XBQ298" s="1"/>
      <c r="XBR298" s="1"/>
      <c r="XBS298" s="1"/>
      <c r="XBT298" s="1"/>
      <c r="XBU298" s="1"/>
      <c r="XBV298" s="1"/>
      <c r="XBW298" s="1"/>
      <c r="XBX298" s="1"/>
      <c r="XBY298" s="1"/>
      <c r="XBZ298" s="1"/>
      <c r="XCA298" s="1"/>
      <c r="XCB298" s="1"/>
      <c r="XCC298" s="1"/>
      <c r="XCD298" s="1"/>
      <c r="XCE298" s="1"/>
      <c r="XCF298" s="1"/>
      <c r="XCG298" s="1"/>
      <c r="XCH298" s="1"/>
      <c r="XCI298" s="1"/>
      <c r="XCJ298" s="1"/>
      <c r="XCK298" s="1"/>
      <c r="XCL298" s="1"/>
      <c r="XCM298" s="1"/>
      <c r="XCN298" s="1"/>
      <c r="XCO298" s="1"/>
      <c r="XCP298" s="1"/>
      <c r="XCQ298" s="1"/>
      <c r="XCR298" s="1"/>
      <c r="XCS298" s="1"/>
      <c r="XCT298" s="1"/>
      <c r="XCU298" s="1"/>
      <c r="XCV298" s="1"/>
      <c r="XCW298" s="1"/>
      <c r="XCX298" s="1"/>
      <c r="XCY298" s="1"/>
      <c r="XCZ298" s="1"/>
      <c r="XDA298" s="1"/>
      <c r="XDB298" s="1"/>
      <c r="XDC298" s="1"/>
      <c r="XDD298" s="1"/>
      <c r="XDE298" s="1"/>
      <c r="XDF298" s="1"/>
      <c r="XDG298" s="1"/>
      <c r="XDH298" s="1"/>
      <c r="XDI298" s="1"/>
      <c r="XDJ298" s="1"/>
      <c r="XDK298" s="1"/>
      <c r="XDL298" s="1"/>
      <c r="XDM298" s="1"/>
      <c r="XDN298" s="1"/>
      <c r="XDO298" s="1"/>
      <c r="XDP298" s="1"/>
      <c r="XDQ298" s="1"/>
      <c r="XDR298" s="1"/>
      <c r="XDS298" s="1"/>
      <c r="XDT298" s="1"/>
      <c r="XDU298" s="1"/>
      <c r="XDV298" s="1"/>
      <c r="XDW298" s="1"/>
      <c r="XDX298" s="1"/>
      <c r="XDY298" s="1"/>
      <c r="XDZ298" s="1"/>
      <c r="XEA298" s="1"/>
      <c r="XEB298" s="1"/>
      <c r="XEC298" s="1"/>
      <c r="XED298" s="1"/>
      <c r="XEE298" s="1"/>
      <c r="XEF298" s="1"/>
      <c r="XEG298" s="1"/>
      <c r="XEH298" s="1"/>
      <c r="XEI298" s="1"/>
      <c r="XEJ298" s="1"/>
      <c r="XEK298" s="1"/>
      <c r="XEL298" s="1"/>
      <c r="XEM298" s="1"/>
      <c r="XEN298" s="1"/>
      <c r="XEO298" s="1"/>
      <c r="XEP298" s="1"/>
      <c r="XEQ298" s="1"/>
      <c r="XER298" s="1"/>
      <c r="XES298" s="1"/>
      <c r="XET298" s="1"/>
      <c r="XEU298" s="1"/>
      <c r="XEV298" s="1"/>
      <c r="XEW298" s="1"/>
      <c r="XEX298" s="1"/>
      <c r="XEY298" s="1"/>
      <c r="XEZ298" s="1"/>
      <c r="XFA298" s="1"/>
      <c r="XFB298" s="1"/>
      <c r="XFC298" s="1"/>
    </row>
    <row r="299" spans="1:150 16226:16383" s="3" customFormat="1" ht="20.25" customHeight="1" x14ac:dyDescent="0.35">
      <c r="A299" s="84">
        <f t="shared" ref="A299:A302" si="132">A298+1</f>
        <v>3</v>
      </c>
      <c r="B299" s="85"/>
      <c r="C299" s="49" t="s">
        <v>329</v>
      </c>
      <c r="D299" s="49" t="s">
        <v>360</v>
      </c>
      <c r="E299" s="70">
        <f>(144.6)*(10.764)</f>
        <v>1556.4743999999998</v>
      </c>
      <c r="F299" s="70">
        <f>(2.64*1.63+3.97*1.53)*(10.764)</f>
        <v>111.70125720000001</v>
      </c>
      <c r="G299" s="6">
        <v>0</v>
      </c>
      <c r="H299" s="6">
        <f t="shared" si="131"/>
        <v>1668.1756571999999</v>
      </c>
      <c r="I299" s="1"/>
      <c r="J299" s="1"/>
      <c r="K299" s="1"/>
      <c r="L299" s="1"/>
      <c r="M299" s="1"/>
      <c r="N299" s="1"/>
      <c r="O299" s="1"/>
      <c r="P299" s="1"/>
      <c r="Q299" s="1"/>
      <c r="R299" s="1"/>
      <c r="S299" s="1"/>
      <c r="T299" s="22" t="str">
        <f t="shared" ca="1" si="130"/>
        <v>8111303,..,3603</v>
      </c>
      <c r="U299" s="22">
        <f t="shared" ref="U299:V299" ca="1" si="133">U298+1</f>
        <v>8111303</v>
      </c>
      <c r="V299" s="22">
        <f t="shared" ca="1" si="133"/>
        <v>3603</v>
      </c>
      <c r="W299" s="1"/>
      <c r="X299" s="1"/>
      <c r="Y299" s="1"/>
      <c r="Z299" s="1"/>
      <c r="AA299" s="1"/>
      <c r="AB299" s="1"/>
      <c r="AC299" s="1"/>
      <c r="AD299" s="1"/>
      <c r="AE299" s="1"/>
      <c r="AF299" s="1"/>
      <c r="AG299" s="1"/>
      <c r="AH299" s="1"/>
      <c r="AI299" s="1"/>
      <c r="AJ299" s="1"/>
      <c r="AK299" s="1"/>
      <c r="AL299" s="1"/>
      <c r="AM299" s="1"/>
      <c r="AN299" s="1"/>
      <c r="AO299" s="1"/>
      <c r="AP299" s="1"/>
      <c r="AQ299" s="1"/>
      <c r="AR299" s="1"/>
      <c r="AS299" s="1"/>
      <c r="AT299" s="1"/>
      <c r="AU299" s="1"/>
      <c r="AV299" s="1"/>
      <c r="AW299" s="1"/>
      <c r="AX299" s="1"/>
      <c r="AY299" s="1"/>
      <c r="AZ299" s="1"/>
      <c r="BA299" s="1"/>
      <c r="BB299" s="1"/>
      <c r="BC299" s="1"/>
      <c r="BD299" s="1"/>
      <c r="BE299" s="1"/>
      <c r="BF299" s="1"/>
      <c r="BG299" s="1"/>
      <c r="BH299" s="1"/>
      <c r="BI299" s="1"/>
      <c r="BJ299" s="1"/>
      <c r="BK299" s="1"/>
      <c r="BL299" s="1"/>
      <c r="BM299" s="1"/>
      <c r="BN299" s="1"/>
      <c r="BO299" s="1"/>
      <c r="BP299" s="1"/>
      <c r="BQ299" s="1"/>
      <c r="BR299" s="1"/>
      <c r="BS299" s="1"/>
      <c r="BT299" s="1"/>
      <c r="BU299" s="1"/>
      <c r="BV299" s="1"/>
      <c r="BW299" s="1"/>
      <c r="BX299" s="1"/>
      <c r="BY299" s="1"/>
      <c r="BZ299" s="1"/>
      <c r="CA299" s="1"/>
      <c r="CB299" s="1"/>
      <c r="CC299" s="1"/>
      <c r="CD299" s="1"/>
      <c r="CE299" s="1"/>
      <c r="CF299" s="1"/>
      <c r="CG299" s="1"/>
      <c r="CH299" s="1"/>
      <c r="CI299" s="1"/>
      <c r="CJ299" s="1"/>
      <c r="CK299" s="1"/>
      <c r="CL299" s="1"/>
      <c r="CM299" s="1"/>
      <c r="CN299" s="1"/>
      <c r="CO299" s="1"/>
      <c r="CP299" s="1"/>
      <c r="CQ299" s="1"/>
      <c r="CR299" s="1"/>
      <c r="CS299" s="1"/>
      <c r="CT299" s="1"/>
      <c r="CU299" s="1"/>
      <c r="CV299" s="1"/>
      <c r="CW299" s="1"/>
      <c r="CX299" s="1"/>
      <c r="CY299" s="1"/>
      <c r="CZ299" s="1"/>
      <c r="DA299" s="1"/>
      <c r="DB299" s="1"/>
      <c r="DC299" s="1"/>
      <c r="DD299" s="1"/>
      <c r="DE299" s="1"/>
      <c r="DF299" s="1"/>
      <c r="DG299" s="1"/>
      <c r="DH299" s="1"/>
      <c r="DI299" s="1"/>
      <c r="DJ299" s="1"/>
      <c r="DK299" s="1"/>
      <c r="DL299" s="1"/>
      <c r="DM299" s="1"/>
      <c r="DN299" s="1"/>
      <c r="DO299" s="1"/>
      <c r="DP299" s="1"/>
      <c r="DQ299" s="1"/>
      <c r="DR299" s="1"/>
      <c r="DS299" s="1"/>
      <c r="DT299" s="1"/>
      <c r="DU299" s="1"/>
      <c r="DV299" s="1"/>
      <c r="DW299" s="1"/>
      <c r="DX299" s="1"/>
      <c r="DY299" s="1"/>
      <c r="DZ299" s="1"/>
      <c r="EA299" s="1"/>
      <c r="EB299" s="1"/>
      <c r="EC299" s="1"/>
      <c r="ED299" s="1"/>
      <c r="EE299" s="1"/>
      <c r="EF299" s="1"/>
      <c r="EG299" s="1"/>
      <c r="EH299" s="1"/>
      <c r="EI299" s="1"/>
      <c r="EJ299" s="1"/>
      <c r="EK299" s="1"/>
      <c r="EL299" s="1"/>
      <c r="EM299" s="1"/>
      <c r="EN299" s="1"/>
      <c r="EO299" s="1"/>
      <c r="EP299" s="1"/>
      <c r="EQ299" s="1"/>
      <c r="ER299" s="1"/>
      <c r="ES299" s="1"/>
      <c r="ET299" s="1"/>
      <c r="WZB299" s="1"/>
      <c r="WZC299" s="1"/>
      <c r="WZD299" s="1"/>
      <c r="WZE299" s="1"/>
      <c r="WZF299" s="1"/>
      <c r="WZG299" s="1"/>
      <c r="WZH299" s="1"/>
      <c r="WZI299" s="1"/>
      <c r="WZJ299" s="1"/>
      <c r="WZK299" s="1"/>
      <c r="WZL299" s="1"/>
      <c r="WZM299" s="1"/>
      <c r="WZN299" s="1"/>
      <c r="WZO299" s="1"/>
      <c r="WZP299" s="1"/>
      <c r="WZQ299" s="1"/>
      <c r="WZR299" s="1"/>
      <c r="WZS299" s="1"/>
      <c r="WZT299" s="1"/>
      <c r="WZU299" s="1"/>
      <c r="WZV299" s="1"/>
      <c r="WZW299" s="1"/>
      <c r="WZX299" s="1"/>
      <c r="WZY299" s="1"/>
      <c r="WZZ299" s="1"/>
      <c r="XAA299" s="1"/>
      <c r="XAB299" s="1"/>
      <c r="XAC299" s="1"/>
      <c r="XAD299" s="1"/>
      <c r="XAE299" s="1"/>
      <c r="XAF299" s="1"/>
      <c r="XAG299" s="1"/>
      <c r="XAH299" s="1"/>
      <c r="XAI299" s="1"/>
      <c r="XAJ299" s="1"/>
      <c r="XAK299" s="1"/>
      <c r="XAL299" s="1"/>
      <c r="XAM299" s="1"/>
      <c r="XAN299" s="1"/>
      <c r="XAO299" s="1"/>
      <c r="XAP299" s="1"/>
      <c r="XAQ299" s="1"/>
      <c r="XAR299" s="1"/>
      <c r="XAS299" s="1"/>
      <c r="XAT299" s="1"/>
      <c r="XAU299" s="1"/>
      <c r="XAV299" s="1"/>
      <c r="XAW299" s="1"/>
      <c r="XAX299" s="1"/>
      <c r="XAY299" s="1"/>
      <c r="XAZ299" s="1"/>
      <c r="XBA299" s="1"/>
      <c r="XBB299" s="1"/>
      <c r="XBC299" s="1"/>
      <c r="XBD299" s="1"/>
      <c r="XBE299" s="1"/>
      <c r="XBF299" s="1"/>
      <c r="XBG299" s="1"/>
      <c r="XBH299" s="1"/>
      <c r="XBI299" s="1"/>
      <c r="XBJ299" s="1"/>
      <c r="XBK299" s="1"/>
      <c r="XBL299" s="1"/>
      <c r="XBM299" s="1"/>
      <c r="XBN299" s="1"/>
      <c r="XBO299" s="1"/>
      <c r="XBP299" s="1"/>
      <c r="XBQ299" s="1"/>
      <c r="XBR299" s="1"/>
      <c r="XBS299" s="1"/>
      <c r="XBT299" s="1"/>
      <c r="XBU299" s="1"/>
      <c r="XBV299" s="1"/>
      <c r="XBW299" s="1"/>
      <c r="XBX299" s="1"/>
      <c r="XBY299" s="1"/>
      <c r="XBZ299" s="1"/>
      <c r="XCA299" s="1"/>
      <c r="XCB299" s="1"/>
      <c r="XCC299" s="1"/>
      <c r="XCD299" s="1"/>
      <c r="XCE299" s="1"/>
      <c r="XCF299" s="1"/>
      <c r="XCG299" s="1"/>
      <c r="XCH299" s="1"/>
      <c r="XCI299" s="1"/>
      <c r="XCJ299" s="1"/>
      <c r="XCK299" s="1"/>
      <c r="XCL299" s="1"/>
      <c r="XCM299" s="1"/>
      <c r="XCN299" s="1"/>
      <c r="XCO299" s="1"/>
      <c r="XCP299" s="1"/>
      <c r="XCQ299" s="1"/>
      <c r="XCR299" s="1"/>
      <c r="XCS299" s="1"/>
      <c r="XCT299" s="1"/>
      <c r="XCU299" s="1"/>
      <c r="XCV299" s="1"/>
      <c r="XCW299" s="1"/>
      <c r="XCX299" s="1"/>
      <c r="XCY299" s="1"/>
      <c r="XCZ299" s="1"/>
      <c r="XDA299" s="1"/>
      <c r="XDB299" s="1"/>
      <c r="XDC299" s="1"/>
      <c r="XDD299" s="1"/>
      <c r="XDE299" s="1"/>
      <c r="XDF299" s="1"/>
      <c r="XDG299" s="1"/>
      <c r="XDH299" s="1"/>
      <c r="XDI299" s="1"/>
      <c r="XDJ299" s="1"/>
      <c r="XDK299" s="1"/>
      <c r="XDL299" s="1"/>
      <c r="XDM299" s="1"/>
      <c r="XDN299" s="1"/>
      <c r="XDO299" s="1"/>
      <c r="XDP299" s="1"/>
      <c r="XDQ299" s="1"/>
      <c r="XDR299" s="1"/>
      <c r="XDS299" s="1"/>
      <c r="XDT299" s="1"/>
      <c r="XDU299" s="1"/>
      <c r="XDV299" s="1"/>
      <c r="XDW299" s="1"/>
      <c r="XDX299" s="1"/>
      <c r="XDY299" s="1"/>
      <c r="XDZ299" s="1"/>
      <c r="XEA299" s="1"/>
      <c r="XEB299" s="1"/>
      <c r="XEC299" s="1"/>
      <c r="XED299" s="1"/>
      <c r="XEE299" s="1"/>
      <c r="XEF299" s="1"/>
      <c r="XEG299" s="1"/>
      <c r="XEH299" s="1"/>
      <c r="XEI299" s="1"/>
      <c r="XEJ299" s="1"/>
      <c r="XEK299" s="1"/>
      <c r="XEL299" s="1"/>
      <c r="XEM299" s="1"/>
      <c r="XEN299" s="1"/>
      <c r="XEO299" s="1"/>
      <c r="XEP299" s="1"/>
      <c r="XEQ299" s="1"/>
      <c r="XER299" s="1"/>
      <c r="XES299" s="1"/>
      <c r="XET299" s="1"/>
      <c r="XEU299" s="1"/>
      <c r="XEV299" s="1"/>
      <c r="XEW299" s="1"/>
      <c r="XEX299" s="1"/>
      <c r="XEY299" s="1"/>
      <c r="XEZ299" s="1"/>
      <c r="XFA299" s="1"/>
      <c r="XFB299" s="1"/>
      <c r="XFC299" s="1"/>
    </row>
    <row r="300" spans="1:150 16226:16383" s="3" customFormat="1" ht="20.25" customHeight="1" x14ac:dyDescent="0.35">
      <c r="A300" s="84">
        <f t="shared" si="132"/>
        <v>4</v>
      </c>
      <c r="B300" s="85"/>
      <c r="C300" s="49" t="s">
        <v>329</v>
      </c>
      <c r="D300" s="49" t="s">
        <v>360</v>
      </c>
      <c r="E300" s="70">
        <f>(144.6)*(10.764)</f>
        <v>1556.4743999999998</v>
      </c>
      <c r="F300" s="70">
        <f>(2.64*1.63+3.97*1.53)*(10.764)</f>
        <v>111.70125720000001</v>
      </c>
      <c r="G300" s="6">
        <v>0</v>
      </c>
      <c r="H300" s="6">
        <f t="shared" si="131"/>
        <v>1668.1756571999999</v>
      </c>
      <c r="I300" s="1"/>
      <c r="J300" s="1"/>
      <c r="K300" s="1"/>
      <c r="L300" s="1"/>
      <c r="M300" s="1"/>
      <c r="N300" s="1"/>
      <c r="O300" s="1"/>
      <c r="P300" s="1"/>
      <c r="Q300" s="1"/>
      <c r="R300" s="1"/>
      <c r="S300" s="1"/>
      <c r="T300" s="22" t="str">
        <f t="shared" ca="1" si="130"/>
        <v>8111304,..,3604</v>
      </c>
      <c r="U300" s="22">
        <f t="shared" ref="U300:V300" ca="1" si="134">U299+1</f>
        <v>8111304</v>
      </c>
      <c r="V300" s="22">
        <f t="shared" ca="1" si="134"/>
        <v>3604</v>
      </c>
      <c r="W300" s="1"/>
      <c r="X300" s="1"/>
      <c r="Y300" s="1"/>
      <c r="Z300" s="1"/>
      <c r="AA300" s="1"/>
      <c r="AB300" s="1"/>
      <c r="AC300" s="1"/>
      <c r="AD300" s="1"/>
      <c r="AE300" s="1"/>
      <c r="AF300" s="1"/>
      <c r="AG300" s="1"/>
      <c r="AH300" s="1"/>
      <c r="AI300" s="1"/>
      <c r="AJ300" s="1"/>
      <c r="AK300" s="1"/>
      <c r="AL300" s="1"/>
      <c r="AM300" s="1"/>
      <c r="AN300" s="1"/>
      <c r="AO300" s="1"/>
      <c r="AP300" s="1"/>
      <c r="AQ300" s="1"/>
      <c r="AR300" s="1"/>
      <c r="AS300" s="1"/>
      <c r="AT300" s="1"/>
      <c r="AU300" s="1"/>
      <c r="AV300" s="1"/>
      <c r="AW300" s="1"/>
      <c r="AX300" s="1"/>
      <c r="AY300" s="1"/>
      <c r="AZ300" s="1"/>
      <c r="BA300" s="1"/>
      <c r="BB300" s="1"/>
      <c r="BC300" s="1"/>
      <c r="BD300" s="1"/>
      <c r="BE300" s="1"/>
      <c r="BF300" s="1"/>
      <c r="BG300" s="1"/>
      <c r="BH300" s="1"/>
      <c r="BI300" s="1"/>
      <c r="BJ300" s="1"/>
      <c r="BK300" s="1"/>
      <c r="BL300" s="1"/>
      <c r="BM300" s="1"/>
      <c r="BN300" s="1"/>
      <c r="BO300" s="1"/>
      <c r="BP300" s="1"/>
      <c r="BQ300" s="1"/>
      <c r="BR300" s="1"/>
      <c r="BS300" s="1"/>
      <c r="BT300" s="1"/>
      <c r="BU300" s="1"/>
      <c r="BV300" s="1"/>
      <c r="BW300" s="1"/>
      <c r="BX300" s="1"/>
      <c r="BY300" s="1"/>
      <c r="BZ300" s="1"/>
      <c r="CA300" s="1"/>
      <c r="CB300" s="1"/>
      <c r="CC300" s="1"/>
      <c r="CD300" s="1"/>
      <c r="CE300" s="1"/>
      <c r="CF300" s="1"/>
      <c r="CG300" s="1"/>
      <c r="CH300" s="1"/>
      <c r="CI300" s="1"/>
      <c r="CJ300" s="1"/>
      <c r="CK300" s="1"/>
      <c r="CL300" s="1"/>
      <c r="CM300" s="1"/>
      <c r="CN300" s="1"/>
      <c r="CO300" s="1"/>
      <c r="CP300" s="1"/>
      <c r="CQ300" s="1"/>
      <c r="CR300" s="1"/>
      <c r="CS300" s="1"/>
      <c r="CT300" s="1"/>
      <c r="CU300" s="1"/>
      <c r="CV300" s="1"/>
      <c r="CW300" s="1"/>
      <c r="CX300" s="1"/>
      <c r="CY300" s="1"/>
      <c r="CZ300" s="1"/>
      <c r="DA300" s="1"/>
      <c r="DB300" s="1"/>
      <c r="DC300" s="1"/>
      <c r="DD300" s="1"/>
      <c r="DE300" s="1"/>
      <c r="DF300" s="1"/>
      <c r="DG300" s="1"/>
      <c r="DH300" s="1"/>
      <c r="DI300" s="1"/>
      <c r="DJ300" s="1"/>
      <c r="DK300" s="1"/>
      <c r="DL300" s="1"/>
      <c r="DM300" s="1"/>
      <c r="DN300" s="1"/>
      <c r="DO300" s="1"/>
      <c r="DP300" s="1"/>
      <c r="DQ300" s="1"/>
      <c r="DR300" s="1"/>
      <c r="DS300" s="1"/>
      <c r="DT300" s="1"/>
      <c r="DU300" s="1"/>
      <c r="DV300" s="1"/>
      <c r="DW300" s="1"/>
      <c r="DX300" s="1"/>
      <c r="DY300" s="1"/>
      <c r="DZ300" s="1"/>
      <c r="EA300" s="1"/>
      <c r="EB300" s="1"/>
      <c r="EC300" s="1"/>
      <c r="ED300" s="1"/>
      <c r="EE300" s="1"/>
      <c r="EF300" s="1"/>
      <c r="EG300" s="1"/>
      <c r="EH300" s="1"/>
      <c r="EI300" s="1"/>
      <c r="EJ300" s="1"/>
      <c r="EK300" s="1"/>
      <c r="EL300" s="1"/>
      <c r="EM300" s="1"/>
      <c r="EN300" s="1"/>
      <c r="EO300" s="1"/>
      <c r="EP300" s="1"/>
      <c r="EQ300" s="1"/>
      <c r="ER300" s="1"/>
      <c r="ES300" s="1"/>
      <c r="ET300" s="1"/>
      <c r="WZB300" s="1"/>
      <c r="WZC300" s="1"/>
      <c r="WZD300" s="1"/>
      <c r="WZE300" s="1"/>
      <c r="WZF300" s="1"/>
      <c r="WZG300" s="1"/>
      <c r="WZH300" s="1"/>
      <c r="WZI300" s="1"/>
      <c r="WZJ300" s="1"/>
      <c r="WZK300" s="1"/>
      <c r="WZL300" s="1"/>
      <c r="WZM300" s="1"/>
      <c r="WZN300" s="1"/>
      <c r="WZO300" s="1"/>
      <c r="WZP300" s="1"/>
      <c r="WZQ300" s="1"/>
      <c r="WZR300" s="1"/>
      <c r="WZS300" s="1"/>
      <c r="WZT300" s="1"/>
      <c r="WZU300" s="1"/>
      <c r="WZV300" s="1"/>
      <c r="WZW300" s="1"/>
      <c r="WZX300" s="1"/>
      <c r="WZY300" s="1"/>
      <c r="WZZ300" s="1"/>
      <c r="XAA300" s="1"/>
      <c r="XAB300" s="1"/>
      <c r="XAC300" s="1"/>
      <c r="XAD300" s="1"/>
      <c r="XAE300" s="1"/>
      <c r="XAF300" s="1"/>
      <c r="XAG300" s="1"/>
      <c r="XAH300" s="1"/>
      <c r="XAI300" s="1"/>
      <c r="XAJ300" s="1"/>
      <c r="XAK300" s="1"/>
      <c r="XAL300" s="1"/>
      <c r="XAM300" s="1"/>
      <c r="XAN300" s="1"/>
      <c r="XAO300" s="1"/>
      <c r="XAP300" s="1"/>
      <c r="XAQ300" s="1"/>
      <c r="XAR300" s="1"/>
      <c r="XAS300" s="1"/>
      <c r="XAT300" s="1"/>
      <c r="XAU300" s="1"/>
      <c r="XAV300" s="1"/>
      <c r="XAW300" s="1"/>
      <c r="XAX300" s="1"/>
      <c r="XAY300" s="1"/>
      <c r="XAZ300" s="1"/>
      <c r="XBA300" s="1"/>
      <c r="XBB300" s="1"/>
      <c r="XBC300" s="1"/>
      <c r="XBD300" s="1"/>
      <c r="XBE300" s="1"/>
      <c r="XBF300" s="1"/>
      <c r="XBG300" s="1"/>
      <c r="XBH300" s="1"/>
      <c r="XBI300" s="1"/>
      <c r="XBJ300" s="1"/>
      <c r="XBK300" s="1"/>
      <c r="XBL300" s="1"/>
      <c r="XBM300" s="1"/>
      <c r="XBN300" s="1"/>
      <c r="XBO300" s="1"/>
      <c r="XBP300" s="1"/>
      <c r="XBQ300" s="1"/>
      <c r="XBR300" s="1"/>
      <c r="XBS300" s="1"/>
      <c r="XBT300" s="1"/>
      <c r="XBU300" s="1"/>
      <c r="XBV300" s="1"/>
      <c r="XBW300" s="1"/>
      <c r="XBX300" s="1"/>
      <c r="XBY300" s="1"/>
      <c r="XBZ300" s="1"/>
      <c r="XCA300" s="1"/>
      <c r="XCB300" s="1"/>
      <c r="XCC300" s="1"/>
      <c r="XCD300" s="1"/>
      <c r="XCE300" s="1"/>
      <c r="XCF300" s="1"/>
      <c r="XCG300" s="1"/>
      <c r="XCH300" s="1"/>
      <c r="XCI300" s="1"/>
      <c r="XCJ300" s="1"/>
      <c r="XCK300" s="1"/>
      <c r="XCL300" s="1"/>
      <c r="XCM300" s="1"/>
      <c r="XCN300" s="1"/>
      <c r="XCO300" s="1"/>
      <c r="XCP300" s="1"/>
      <c r="XCQ300" s="1"/>
      <c r="XCR300" s="1"/>
      <c r="XCS300" s="1"/>
      <c r="XCT300" s="1"/>
      <c r="XCU300" s="1"/>
      <c r="XCV300" s="1"/>
      <c r="XCW300" s="1"/>
      <c r="XCX300" s="1"/>
      <c r="XCY300" s="1"/>
      <c r="XCZ300" s="1"/>
      <c r="XDA300" s="1"/>
      <c r="XDB300" s="1"/>
      <c r="XDC300" s="1"/>
      <c r="XDD300" s="1"/>
      <c r="XDE300" s="1"/>
      <c r="XDF300" s="1"/>
      <c r="XDG300" s="1"/>
      <c r="XDH300" s="1"/>
      <c r="XDI300" s="1"/>
      <c r="XDJ300" s="1"/>
      <c r="XDK300" s="1"/>
      <c r="XDL300" s="1"/>
      <c r="XDM300" s="1"/>
      <c r="XDN300" s="1"/>
      <c r="XDO300" s="1"/>
      <c r="XDP300" s="1"/>
      <c r="XDQ300" s="1"/>
      <c r="XDR300" s="1"/>
      <c r="XDS300" s="1"/>
      <c r="XDT300" s="1"/>
      <c r="XDU300" s="1"/>
      <c r="XDV300" s="1"/>
      <c r="XDW300" s="1"/>
      <c r="XDX300" s="1"/>
      <c r="XDY300" s="1"/>
      <c r="XDZ300" s="1"/>
      <c r="XEA300" s="1"/>
      <c r="XEB300" s="1"/>
      <c r="XEC300" s="1"/>
      <c r="XED300" s="1"/>
      <c r="XEE300" s="1"/>
      <c r="XEF300" s="1"/>
      <c r="XEG300" s="1"/>
      <c r="XEH300" s="1"/>
      <c r="XEI300" s="1"/>
      <c r="XEJ300" s="1"/>
      <c r="XEK300" s="1"/>
      <c r="XEL300" s="1"/>
      <c r="XEM300" s="1"/>
      <c r="XEN300" s="1"/>
      <c r="XEO300" s="1"/>
      <c r="XEP300" s="1"/>
      <c r="XEQ300" s="1"/>
      <c r="XER300" s="1"/>
      <c r="XES300" s="1"/>
      <c r="XET300" s="1"/>
      <c r="XEU300" s="1"/>
      <c r="XEV300" s="1"/>
      <c r="XEW300" s="1"/>
      <c r="XEX300" s="1"/>
      <c r="XEY300" s="1"/>
      <c r="XEZ300" s="1"/>
      <c r="XFA300" s="1"/>
      <c r="XFB300" s="1"/>
      <c r="XFC300" s="1"/>
    </row>
    <row r="301" spans="1:150 16226:16383" s="3" customFormat="1" ht="20.25" customHeight="1" x14ac:dyDescent="0.35">
      <c r="A301" s="84">
        <f t="shared" si="132"/>
        <v>5</v>
      </c>
      <c r="B301" s="85"/>
      <c r="C301" s="49" t="s">
        <v>329</v>
      </c>
      <c r="D301" s="49" t="s">
        <v>366</v>
      </c>
      <c r="E301" s="70">
        <f>(116.17)*(10.764)</f>
        <v>1250.45388</v>
      </c>
      <c r="F301" s="70">
        <f>(3.97*1.53+2.64*1.63)*(10.764)</f>
        <v>111.70125720000001</v>
      </c>
      <c r="G301" s="6">
        <v>0</v>
      </c>
      <c r="H301" s="6">
        <f t="shared" ref="H301:H302" si="135">E301+F301+(IF(G301&lt;101,G301,IF(G301&lt;201,G301/2,IF(G301&lt;=301,G301/3,G301/4))))</f>
        <v>1362.1551372000001</v>
      </c>
      <c r="I301" s="1"/>
      <c r="J301" s="1"/>
      <c r="K301" s="1"/>
      <c r="L301" s="1"/>
      <c r="M301" s="1"/>
      <c r="N301" s="1"/>
      <c r="O301" s="1"/>
      <c r="P301" s="1"/>
      <c r="Q301" s="1"/>
      <c r="R301" s="1"/>
      <c r="S301" s="1"/>
      <c r="T301" s="22" t="str">
        <f t="shared" ca="1" si="130"/>
        <v>8111305,..,3605</v>
      </c>
      <c r="U301" s="22">
        <f t="shared" ref="U301:V301" ca="1" si="136">U300+1</f>
        <v>8111305</v>
      </c>
      <c r="V301" s="22">
        <f t="shared" ca="1" si="136"/>
        <v>3605</v>
      </c>
      <c r="W301" s="1"/>
      <c r="X301" s="1"/>
      <c r="Y301" s="1"/>
      <c r="Z301" s="1"/>
      <c r="AA301" s="1"/>
      <c r="AB301" s="1"/>
      <c r="AC301" s="1"/>
      <c r="AD301" s="1"/>
      <c r="AE301" s="1"/>
      <c r="AF301" s="1"/>
      <c r="AG301" s="1"/>
      <c r="AH301" s="1"/>
      <c r="AI301" s="1"/>
      <c r="AJ301" s="1"/>
      <c r="AK301" s="1"/>
      <c r="AL301" s="1"/>
      <c r="AM301" s="1"/>
      <c r="AN301" s="1"/>
      <c r="AO301" s="1"/>
      <c r="AP301" s="1"/>
      <c r="AQ301" s="1"/>
      <c r="AR301" s="1"/>
      <c r="AS301" s="1"/>
      <c r="AT301" s="1"/>
      <c r="AU301" s="1"/>
      <c r="AV301" s="1"/>
      <c r="AW301" s="1"/>
      <c r="AX301" s="1"/>
      <c r="AY301" s="1"/>
      <c r="AZ301" s="1"/>
      <c r="BA301" s="1"/>
      <c r="BB301" s="1"/>
      <c r="BC301" s="1"/>
      <c r="BD301" s="1"/>
      <c r="BE301" s="1"/>
      <c r="BF301" s="1"/>
      <c r="BG301" s="1"/>
      <c r="BH301" s="1"/>
      <c r="BI301" s="1"/>
      <c r="BJ301" s="1"/>
      <c r="BK301" s="1"/>
      <c r="BL301" s="1"/>
      <c r="BM301" s="1"/>
      <c r="BN301" s="1"/>
      <c r="BO301" s="1"/>
      <c r="BP301" s="1"/>
      <c r="BQ301" s="1"/>
      <c r="BR301" s="1"/>
      <c r="BS301" s="1"/>
      <c r="BT301" s="1"/>
      <c r="BU301" s="1"/>
      <c r="BV301" s="1"/>
      <c r="BW301" s="1"/>
      <c r="BX301" s="1"/>
      <c r="BY301" s="1"/>
      <c r="BZ301" s="1"/>
      <c r="CA301" s="1"/>
      <c r="CB301" s="1"/>
      <c r="CC301" s="1"/>
      <c r="CD301" s="1"/>
      <c r="CE301" s="1"/>
      <c r="CF301" s="1"/>
      <c r="CG301" s="1"/>
      <c r="CH301" s="1"/>
      <c r="CI301" s="1"/>
      <c r="CJ301" s="1"/>
      <c r="CK301" s="1"/>
      <c r="CL301" s="1"/>
      <c r="CM301" s="1"/>
      <c r="CN301" s="1"/>
      <c r="CO301" s="1"/>
      <c r="CP301" s="1"/>
      <c r="CQ301" s="1"/>
      <c r="CR301" s="1"/>
      <c r="CS301" s="1"/>
      <c r="CT301" s="1"/>
      <c r="CU301" s="1"/>
      <c r="CV301" s="1"/>
      <c r="CW301" s="1"/>
      <c r="CX301" s="1"/>
      <c r="CY301" s="1"/>
      <c r="CZ301" s="1"/>
      <c r="DA301" s="1"/>
      <c r="DB301" s="1"/>
      <c r="DC301" s="1"/>
      <c r="DD301" s="1"/>
      <c r="DE301" s="1"/>
      <c r="DF301" s="1"/>
      <c r="DG301" s="1"/>
      <c r="DH301" s="1"/>
      <c r="DI301" s="1"/>
      <c r="DJ301" s="1"/>
      <c r="DK301" s="1"/>
      <c r="DL301" s="1"/>
      <c r="DM301" s="1"/>
      <c r="DN301" s="1"/>
      <c r="DO301" s="1"/>
      <c r="DP301" s="1"/>
      <c r="DQ301" s="1"/>
      <c r="DR301" s="1"/>
      <c r="DS301" s="1"/>
      <c r="DT301" s="1"/>
      <c r="DU301" s="1"/>
      <c r="DV301" s="1"/>
      <c r="DW301" s="1"/>
      <c r="DX301" s="1"/>
      <c r="DY301" s="1"/>
      <c r="DZ301" s="1"/>
      <c r="EA301" s="1"/>
      <c r="EB301" s="1"/>
      <c r="EC301" s="1"/>
      <c r="ED301" s="1"/>
      <c r="EE301" s="1"/>
      <c r="EF301" s="1"/>
      <c r="EG301" s="1"/>
      <c r="EH301" s="1"/>
      <c r="EI301" s="1"/>
      <c r="EJ301" s="1"/>
      <c r="EK301" s="1"/>
      <c r="EL301" s="1"/>
      <c r="EM301" s="1"/>
      <c r="EN301" s="1"/>
      <c r="EO301" s="1"/>
      <c r="EP301" s="1"/>
      <c r="EQ301" s="1"/>
      <c r="ER301" s="1"/>
      <c r="ES301" s="1"/>
      <c r="ET301" s="1"/>
      <c r="WZB301" s="1"/>
      <c r="WZC301" s="1"/>
      <c r="WZD301" s="1"/>
      <c r="WZE301" s="1"/>
      <c r="WZF301" s="1"/>
      <c r="WZG301" s="1"/>
      <c r="WZH301" s="1"/>
      <c r="WZI301" s="1"/>
      <c r="WZJ301" s="1"/>
      <c r="WZK301" s="1"/>
      <c r="WZL301" s="1"/>
      <c r="WZM301" s="1"/>
      <c r="WZN301" s="1"/>
      <c r="WZO301" s="1"/>
      <c r="WZP301" s="1"/>
      <c r="WZQ301" s="1"/>
      <c r="WZR301" s="1"/>
      <c r="WZS301" s="1"/>
      <c r="WZT301" s="1"/>
      <c r="WZU301" s="1"/>
      <c r="WZV301" s="1"/>
      <c r="WZW301" s="1"/>
      <c r="WZX301" s="1"/>
      <c r="WZY301" s="1"/>
      <c r="WZZ301" s="1"/>
      <c r="XAA301" s="1"/>
      <c r="XAB301" s="1"/>
      <c r="XAC301" s="1"/>
      <c r="XAD301" s="1"/>
      <c r="XAE301" s="1"/>
      <c r="XAF301" s="1"/>
      <c r="XAG301" s="1"/>
      <c r="XAH301" s="1"/>
      <c r="XAI301" s="1"/>
      <c r="XAJ301" s="1"/>
      <c r="XAK301" s="1"/>
      <c r="XAL301" s="1"/>
      <c r="XAM301" s="1"/>
      <c r="XAN301" s="1"/>
      <c r="XAO301" s="1"/>
      <c r="XAP301" s="1"/>
      <c r="XAQ301" s="1"/>
      <c r="XAR301" s="1"/>
      <c r="XAS301" s="1"/>
      <c r="XAT301" s="1"/>
      <c r="XAU301" s="1"/>
      <c r="XAV301" s="1"/>
      <c r="XAW301" s="1"/>
      <c r="XAX301" s="1"/>
      <c r="XAY301" s="1"/>
      <c r="XAZ301" s="1"/>
      <c r="XBA301" s="1"/>
      <c r="XBB301" s="1"/>
      <c r="XBC301" s="1"/>
      <c r="XBD301" s="1"/>
      <c r="XBE301" s="1"/>
      <c r="XBF301" s="1"/>
      <c r="XBG301" s="1"/>
      <c r="XBH301" s="1"/>
      <c r="XBI301" s="1"/>
      <c r="XBJ301" s="1"/>
      <c r="XBK301" s="1"/>
      <c r="XBL301" s="1"/>
      <c r="XBM301" s="1"/>
      <c r="XBN301" s="1"/>
      <c r="XBO301" s="1"/>
      <c r="XBP301" s="1"/>
      <c r="XBQ301" s="1"/>
      <c r="XBR301" s="1"/>
      <c r="XBS301" s="1"/>
      <c r="XBT301" s="1"/>
      <c r="XBU301" s="1"/>
      <c r="XBV301" s="1"/>
      <c r="XBW301" s="1"/>
      <c r="XBX301" s="1"/>
      <c r="XBY301" s="1"/>
      <c r="XBZ301" s="1"/>
      <c r="XCA301" s="1"/>
      <c r="XCB301" s="1"/>
      <c r="XCC301" s="1"/>
      <c r="XCD301" s="1"/>
      <c r="XCE301" s="1"/>
      <c r="XCF301" s="1"/>
      <c r="XCG301" s="1"/>
      <c r="XCH301" s="1"/>
      <c r="XCI301" s="1"/>
      <c r="XCJ301" s="1"/>
      <c r="XCK301" s="1"/>
      <c r="XCL301" s="1"/>
      <c r="XCM301" s="1"/>
      <c r="XCN301" s="1"/>
      <c r="XCO301" s="1"/>
      <c r="XCP301" s="1"/>
      <c r="XCQ301" s="1"/>
      <c r="XCR301" s="1"/>
      <c r="XCS301" s="1"/>
      <c r="XCT301" s="1"/>
      <c r="XCU301" s="1"/>
      <c r="XCV301" s="1"/>
      <c r="XCW301" s="1"/>
      <c r="XCX301" s="1"/>
      <c r="XCY301" s="1"/>
      <c r="XCZ301" s="1"/>
      <c r="XDA301" s="1"/>
      <c r="XDB301" s="1"/>
      <c r="XDC301" s="1"/>
      <c r="XDD301" s="1"/>
      <c r="XDE301" s="1"/>
      <c r="XDF301" s="1"/>
      <c r="XDG301" s="1"/>
      <c r="XDH301" s="1"/>
      <c r="XDI301" s="1"/>
      <c r="XDJ301" s="1"/>
      <c r="XDK301" s="1"/>
      <c r="XDL301" s="1"/>
      <c r="XDM301" s="1"/>
      <c r="XDN301" s="1"/>
      <c r="XDO301" s="1"/>
      <c r="XDP301" s="1"/>
      <c r="XDQ301" s="1"/>
      <c r="XDR301" s="1"/>
      <c r="XDS301" s="1"/>
      <c r="XDT301" s="1"/>
      <c r="XDU301" s="1"/>
      <c r="XDV301" s="1"/>
      <c r="XDW301" s="1"/>
      <c r="XDX301" s="1"/>
      <c r="XDY301" s="1"/>
      <c r="XDZ301" s="1"/>
      <c r="XEA301" s="1"/>
      <c r="XEB301" s="1"/>
      <c r="XEC301" s="1"/>
      <c r="XED301" s="1"/>
      <c r="XEE301" s="1"/>
      <c r="XEF301" s="1"/>
      <c r="XEG301" s="1"/>
      <c r="XEH301" s="1"/>
      <c r="XEI301" s="1"/>
      <c r="XEJ301" s="1"/>
      <c r="XEK301" s="1"/>
      <c r="XEL301" s="1"/>
      <c r="XEM301" s="1"/>
      <c r="XEN301" s="1"/>
      <c r="XEO301" s="1"/>
      <c r="XEP301" s="1"/>
      <c r="XEQ301" s="1"/>
      <c r="XER301" s="1"/>
      <c r="XES301" s="1"/>
      <c r="XET301" s="1"/>
      <c r="XEU301" s="1"/>
      <c r="XEV301" s="1"/>
      <c r="XEW301" s="1"/>
      <c r="XEX301" s="1"/>
      <c r="XEY301" s="1"/>
      <c r="XEZ301" s="1"/>
      <c r="XFA301" s="1"/>
      <c r="XFB301" s="1"/>
      <c r="XFC301" s="1"/>
    </row>
    <row r="302" spans="1:150 16226:16383" s="3" customFormat="1" ht="20.25" customHeight="1" x14ac:dyDescent="0.35">
      <c r="A302" s="84">
        <f t="shared" si="132"/>
        <v>6</v>
      </c>
      <c r="B302" s="85"/>
      <c r="C302" s="49" t="s">
        <v>329</v>
      </c>
      <c r="D302" s="49" t="s">
        <v>366</v>
      </c>
      <c r="E302" s="70">
        <f>(116.17)*(10.764)</f>
        <v>1250.45388</v>
      </c>
      <c r="F302" s="70">
        <f>(3.97*1.53+2.64*1.63)*(10.764)</f>
        <v>111.70125720000001</v>
      </c>
      <c r="G302" s="6">
        <v>0</v>
      </c>
      <c r="H302" s="6">
        <f t="shared" si="135"/>
        <v>1362.1551372000001</v>
      </c>
      <c r="I302" s="1"/>
      <c r="J302" s="1"/>
      <c r="K302" s="1"/>
      <c r="L302" s="1"/>
      <c r="M302" s="1"/>
      <c r="N302" s="1"/>
      <c r="O302" s="1"/>
      <c r="P302" s="1"/>
      <c r="Q302" s="1"/>
      <c r="R302" s="1"/>
      <c r="S302" s="1"/>
      <c r="T302" s="22" t="str">
        <f t="shared" ca="1" si="130"/>
        <v>8111306,..,3606</v>
      </c>
      <c r="U302" s="22">
        <f t="shared" ref="U302:V302" ca="1" si="137">U301+1</f>
        <v>8111306</v>
      </c>
      <c r="V302" s="22">
        <f t="shared" ca="1" si="137"/>
        <v>3606</v>
      </c>
      <c r="W302" s="1"/>
      <c r="X302" s="1"/>
      <c r="Y302" s="1"/>
      <c r="Z302" s="1"/>
      <c r="AA302" s="1"/>
      <c r="AB302" s="1"/>
      <c r="AC302" s="1"/>
      <c r="AD302" s="1"/>
      <c r="AE302" s="1"/>
      <c r="AF302" s="1"/>
      <c r="AG302" s="1"/>
      <c r="AH302" s="1"/>
      <c r="AI302" s="1"/>
      <c r="AJ302" s="1"/>
      <c r="AK302" s="1"/>
      <c r="AL302" s="1"/>
      <c r="AM302" s="1"/>
      <c r="AN302" s="1"/>
      <c r="AO302" s="1"/>
      <c r="AP302" s="1"/>
      <c r="AQ302" s="1"/>
      <c r="AR302" s="1"/>
      <c r="AS302" s="1"/>
      <c r="AT302" s="1"/>
      <c r="AU302" s="1"/>
      <c r="AV302" s="1"/>
      <c r="AW302" s="1"/>
      <c r="AX302" s="1"/>
      <c r="AY302" s="1"/>
      <c r="AZ302" s="1"/>
      <c r="BA302" s="1"/>
      <c r="BB302" s="1"/>
      <c r="BC302" s="1"/>
      <c r="BD302" s="1"/>
      <c r="BE302" s="1"/>
      <c r="BF302" s="1"/>
      <c r="BG302" s="1"/>
      <c r="BH302" s="1"/>
      <c r="BI302" s="1"/>
      <c r="BJ302" s="1"/>
      <c r="BK302" s="1"/>
      <c r="BL302" s="1"/>
      <c r="BM302" s="1"/>
      <c r="BN302" s="1"/>
      <c r="BO302" s="1"/>
      <c r="BP302" s="1"/>
      <c r="BQ302" s="1"/>
      <c r="BR302" s="1"/>
      <c r="BS302" s="1"/>
      <c r="BT302" s="1"/>
      <c r="BU302" s="1"/>
      <c r="BV302" s="1"/>
      <c r="BW302" s="1"/>
      <c r="BX302" s="1"/>
      <c r="BY302" s="1"/>
      <c r="BZ302" s="1"/>
      <c r="CA302" s="1"/>
      <c r="CB302" s="1"/>
      <c r="CC302" s="1"/>
      <c r="CD302" s="1"/>
      <c r="CE302" s="1"/>
      <c r="CF302" s="1"/>
      <c r="CG302" s="1"/>
      <c r="CH302" s="1"/>
      <c r="CI302" s="1"/>
      <c r="CJ302" s="1"/>
      <c r="CK302" s="1"/>
      <c r="CL302" s="1"/>
      <c r="CM302" s="1"/>
      <c r="CN302" s="1"/>
      <c r="CO302" s="1"/>
      <c r="CP302" s="1"/>
      <c r="CQ302" s="1"/>
      <c r="CR302" s="1"/>
      <c r="CS302" s="1"/>
      <c r="CT302" s="1"/>
      <c r="CU302" s="1"/>
      <c r="CV302" s="1"/>
      <c r="CW302" s="1"/>
      <c r="CX302" s="1"/>
      <c r="CY302" s="1"/>
      <c r="CZ302" s="1"/>
      <c r="DA302" s="1"/>
      <c r="DB302" s="1"/>
      <c r="DC302" s="1"/>
      <c r="DD302" s="1"/>
      <c r="DE302" s="1"/>
      <c r="DF302" s="1"/>
      <c r="DG302" s="1"/>
      <c r="DH302" s="1"/>
      <c r="DI302" s="1"/>
      <c r="DJ302" s="1"/>
      <c r="DK302" s="1"/>
      <c r="DL302" s="1"/>
      <c r="DM302" s="1"/>
      <c r="DN302" s="1"/>
      <c r="DO302" s="1"/>
      <c r="DP302" s="1"/>
      <c r="DQ302" s="1"/>
      <c r="DR302" s="1"/>
      <c r="DS302" s="1"/>
      <c r="DT302" s="1"/>
      <c r="DU302" s="1"/>
      <c r="DV302" s="1"/>
      <c r="DW302" s="1"/>
      <c r="DX302" s="1"/>
      <c r="DY302" s="1"/>
      <c r="DZ302" s="1"/>
      <c r="EA302" s="1"/>
      <c r="EB302" s="1"/>
      <c r="EC302" s="1"/>
      <c r="ED302" s="1"/>
      <c r="EE302" s="1"/>
      <c r="EF302" s="1"/>
      <c r="EG302" s="1"/>
      <c r="EH302" s="1"/>
      <c r="EI302" s="1"/>
      <c r="EJ302" s="1"/>
      <c r="EK302" s="1"/>
      <c r="EL302" s="1"/>
      <c r="EM302" s="1"/>
      <c r="EN302" s="1"/>
      <c r="EO302" s="1"/>
      <c r="EP302" s="1"/>
      <c r="EQ302" s="1"/>
      <c r="ER302" s="1"/>
      <c r="ES302" s="1"/>
      <c r="ET302" s="1"/>
      <c r="WZB302" s="1"/>
      <c r="WZC302" s="1"/>
      <c r="WZD302" s="1"/>
      <c r="WZE302" s="1"/>
      <c r="WZF302" s="1"/>
      <c r="WZG302" s="1"/>
      <c r="WZH302" s="1"/>
      <c r="WZI302" s="1"/>
      <c r="WZJ302" s="1"/>
      <c r="WZK302" s="1"/>
      <c r="WZL302" s="1"/>
      <c r="WZM302" s="1"/>
      <c r="WZN302" s="1"/>
      <c r="WZO302" s="1"/>
      <c r="WZP302" s="1"/>
      <c r="WZQ302" s="1"/>
      <c r="WZR302" s="1"/>
      <c r="WZS302" s="1"/>
      <c r="WZT302" s="1"/>
      <c r="WZU302" s="1"/>
      <c r="WZV302" s="1"/>
      <c r="WZW302" s="1"/>
      <c r="WZX302" s="1"/>
      <c r="WZY302" s="1"/>
      <c r="WZZ302" s="1"/>
      <c r="XAA302" s="1"/>
      <c r="XAB302" s="1"/>
      <c r="XAC302" s="1"/>
      <c r="XAD302" s="1"/>
      <c r="XAE302" s="1"/>
      <c r="XAF302" s="1"/>
      <c r="XAG302" s="1"/>
      <c r="XAH302" s="1"/>
      <c r="XAI302" s="1"/>
      <c r="XAJ302" s="1"/>
      <c r="XAK302" s="1"/>
      <c r="XAL302" s="1"/>
      <c r="XAM302" s="1"/>
      <c r="XAN302" s="1"/>
      <c r="XAO302" s="1"/>
      <c r="XAP302" s="1"/>
      <c r="XAQ302" s="1"/>
      <c r="XAR302" s="1"/>
      <c r="XAS302" s="1"/>
      <c r="XAT302" s="1"/>
      <c r="XAU302" s="1"/>
      <c r="XAV302" s="1"/>
      <c r="XAW302" s="1"/>
      <c r="XAX302" s="1"/>
      <c r="XAY302" s="1"/>
      <c r="XAZ302" s="1"/>
      <c r="XBA302" s="1"/>
      <c r="XBB302" s="1"/>
      <c r="XBC302" s="1"/>
      <c r="XBD302" s="1"/>
      <c r="XBE302" s="1"/>
      <c r="XBF302" s="1"/>
      <c r="XBG302" s="1"/>
      <c r="XBH302" s="1"/>
      <c r="XBI302" s="1"/>
      <c r="XBJ302" s="1"/>
      <c r="XBK302" s="1"/>
      <c r="XBL302" s="1"/>
      <c r="XBM302" s="1"/>
      <c r="XBN302" s="1"/>
      <c r="XBO302" s="1"/>
      <c r="XBP302" s="1"/>
      <c r="XBQ302" s="1"/>
      <c r="XBR302" s="1"/>
      <c r="XBS302" s="1"/>
      <c r="XBT302" s="1"/>
      <c r="XBU302" s="1"/>
      <c r="XBV302" s="1"/>
      <c r="XBW302" s="1"/>
      <c r="XBX302" s="1"/>
      <c r="XBY302" s="1"/>
      <c r="XBZ302" s="1"/>
      <c r="XCA302" s="1"/>
      <c r="XCB302" s="1"/>
      <c r="XCC302" s="1"/>
      <c r="XCD302" s="1"/>
      <c r="XCE302" s="1"/>
      <c r="XCF302" s="1"/>
      <c r="XCG302" s="1"/>
      <c r="XCH302" s="1"/>
      <c r="XCI302" s="1"/>
      <c r="XCJ302" s="1"/>
      <c r="XCK302" s="1"/>
      <c r="XCL302" s="1"/>
      <c r="XCM302" s="1"/>
      <c r="XCN302" s="1"/>
      <c r="XCO302" s="1"/>
      <c r="XCP302" s="1"/>
      <c r="XCQ302" s="1"/>
      <c r="XCR302" s="1"/>
      <c r="XCS302" s="1"/>
      <c r="XCT302" s="1"/>
      <c r="XCU302" s="1"/>
      <c r="XCV302" s="1"/>
      <c r="XCW302" s="1"/>
      <c r="XCX302" s="1"/>
      <c r="XCY302" s="1"/>
      <c r="XCZ302" s="1"/>
      <c r="XDA302" s="1"/>
      <c r="XDB302" s="1"/>
      <c r="XDC302" s="1"/>
      <c r="XDD302" s="1"/>
      <c r="XDE302" s="1"/>
      <c r="XDF302" s="1"/>
      <c r="XDG302" s="1"/>
      <c r="XDH302" s="1"/>
      <c r="XDI302" s="1"/>
      <c r="XDJ302" s="1"/>
      <c r="XDK302" s="1"/>
      <c r="XDL302" s="1"/>
      <c r="XDM302" s="1"/>
      <c r="XDN302" s="1"/>
      <c r="XDO302" s="1"/>
      <c r="XDP302" s="1"/>
      <c r="XDQ302" s="1"/>
      <c r="XDR302" s="1"/>
      <c r="XDS302" s="1"/>
      <c r="XDT302" s="1"/>
      <c r="XDU302" s="1"/>
      <c r="XDV302" s="1"/>
      <c r="XDW302" s="1"/>
      <c r="XDX302" s="1"/>
      <c r="XDY302" s="1"/>
      <c r="XDZ302" s="1"/>
      <c r="XEA302" s="1"/>
      <c r="XEB302" s="1"/>
      <c r="XEC302" s="1"/>
      <c r="XED302" s="1"/>
      <c r="XEE302" s="1"/>
      <c r="XEF302" s="1"/>
      <c r="XEG302" s="1"/>
      <c r="XEH302" s="1"/>
      <c r="XEI302" s="1"/>
      <c r="XEJ302" s="1"/>
      <c r="XEK302" s="1"/>
      <c r="XEL302" s="1"/>
      <c r="XEM302" s="1"/>
      <c r="XEN302" s="1"/>
      <c r="XEO302" s="1"/>
      <c r="XEP302" s="1"/>
      <c r="XEQ302" s="1"/>
      <c r="XER302" s="1"/>
      <c r="XES302" s="1"/>
      <c r="XET302" s="1"/>
      <c r="XEU302" s="1"/>
      <c r="XEV302" s="1"/>
      <c r="XEW302" s="1"/>
      <c r="XEX302" s="1"/>
      <c r="XEY302" s="1"/>
      <c r="XEZ302" s="1"/>
      <c r="XFA302" s="1"/>
      <c r="XFB302" s="1"/>
      <c r="XFC302" s="1"/>
    </row>
    <row r="303" spans="1:150 16226:16383" s="3" customFormat="1" ht="20.25" customHeight="1" x14ac:dyDescent="0.35">
      <c r="A303" s="192" t="s">
        <v>356</v>
      </c>
      <c r="B303" s="192"/>
      <c r="C303" s="192"/>
      <c r="D303" s="192"/>
      <c r="E303" s="192"/>
      <c r="F303" s="192"/>
      <c r="G303" s="192"/>
      <c r="H303" s="192"/>
      <c r="I303" s="4">
        <f>5</f>
        <v>5</v>
      </c>
      <c r="J303" s="1"/>
      <c r="K303" s="1"/>
      <c r="L303" s="1"/>
      <c r="M303" s="1"/>
      <c r="N303" s="1"/>
      <c r="O303" s="1"/>
      <c r="P303" s="1"/>
      <c r="Q303" s="1"/>
      <c r="R303" s="1"/>
      <c r="S303" s="1"/>
      <c r="T303" s="1"/>
      <c r="U303" s="1"/>
      <c r="V303" s="1"/>
      <c r="W303" s="1"/>
      <c r="X303" s="1"/>
      <c r="Y303" s="1"/>
      <c r="Z303" s="1"/>
      <c r="AA303" s="1"/>
      <c r="AB303" s="1"/>
      <c r="AC303" s="1"/>
      <c r="AD303" s="1"/>
      <c r="AE303" s="1"/>
      <c r="AF303" s="1"/>
      <c r="AG303" s="1"/>
      <c r="AH303" s="1"/>
      <c r="AI303" s="1"/>
      <c r="AJ303" s="1"/>
      <c r="AK303" s="1"/>
      <c r="AL303" s="1"/>
      <c r="AM303" s="1"/>
      <c r="AN303" s="1"/>
      <c r="AO303" s="1"/>
      <c r="AP303" s="1"/>
      <c r="AQ303" s="1"/>
      <c r="AR303" s="1"/>
      <c r="AS303" s="1"/>
      <c r="AT303" s="1"/>
      <c r="AU303" s="1"/>
      <c r="AV303" s="1"/>
      <c r="AW303" s="1"/>
      <c r="AX303" s="1"/>
      <c r="AY303" s="1"/>
      <c r="AZ303" s="1"/>
      <c r="BA303" s="1"/>
      <c r="BB303" s="1"/>
      <c r="BC303" s="1"/>
      <c r="BD303" s="1"/>
      <c r="BE303" s="1"/>
      <c r="BF303" s="1"/>
      <c r="BG303" s="1"/>
      <c r="BH303" s="1"/>
      <c r="BI303" s="1"/>
      <c r="BJ303" s="1"/>
      <c r="BK303" s="1"/>
      <c r="BL303" s="1"/>
      <c r="BM303" s="1"/>
      <c r="BN303" s="1"/>
      <c r="BO303" s="1"/>
      <c r="BP303" s="1"/>
      <c r="BQ303" s="1"/>
      <c r="BR303" s="1"/>
      <c r="BS303" s="1"/>
      <c r="BT303" s="1"/>
      <c r="BU303" s="1"/>
      <c r="BV303" s="1"/>
      <c r="BW303" s="1"/>
      <c r="BX303" s="1"/>
      <c r="BY303" s="1"/>
      <c r="BZ303" s="1"/>
      <c r="CA303" s="1"/>
      <c r="CB303" s="1"/>
      <c r="CC303" s="1"/>
      <c r="CD303" s="1"/>
      <c r="CE303" s="1"/>
      <c r="CF303" s="1"/>
      <c r="CG303" s="1"/>
      <c r="CH303" s="1"/>
      <c r="CI303" s="1"/>
      <c r="CJ303" s="1"/>
      <c r="CK303" s="1"/>
      <c r="CL303" s="1"/>
      <c r="CM303" s="1"/>
      <c r="CN303" s="1"/>
      <c r="CO303" s="1"/>
      <c r="CP303" s="1"/>
      <c r="CQ303" s="1"/>
      <c r="CR303" s="1"/>
      <c r="CS303" s="1"/>
      <c r="CT303" s="1"/>
      <c r="CU303" s="1"/>
      <c r="CV303" s="1"/>
      <c r="CW303" s="1"/>
      <c r="CX303" s="1"/>
      <c r="CY303" s="1"/>
      <c r="CZ303" s="1"/>
      <c r="DA303" s="1"/>
      <c r="DB303" s="1"/>
      <c r="DC303" s="1"/>
      <c r="DD303" s="1"/>
      <c r="DE303" s="1"/>
      <c r="DF303" s="1"/>
      <c r="DG303" s="1"/>
      <c r="DH303" s="1"/>
      <c r="DI303" s="1"/>
      <c r="DJ303" s="1"/>
      <c r="DK303" s="1"/>
      <c r="DL303" s="1"/>
      <c r="DM303" s="1"/>
      <c r="DN303" s="1"/>
      <c r="DO303" s="1"/>
      <c r="DP303" s="1"/>
      <c r="DQ303" s="1"/>
      <c r="DR303" s="1"/>
      <c r="DS303" s="1"/>
      <c r="DT303" s="1"/>
      <c r="DU303" s="1"/>
      <c r="DV303" s="1"/>
      <c r="DW303" s="1"/>
      <c r="DX303" s="1"/>
      <c r="DY303" s="1"/>
      <c r="DZ303" s="1"/>
      <c r="EA303" s="1"/>
      <c r="EB303" s="1"/>
      <c r="EC303" s="1"/>
      <c r="ED303" s="1"/>
      <c r="EE303" s="1"/>
      <c r="EF303" s="1"/>
      <c r="EG303" s="1"/>
      <c r="EH303" s="1"/>
      <c r="EI303" s="1"/>
      <c r="EJ303" s="1"/>
      <c r="EK303" s="1"/>
      <c r="EL303" s="1"/>
      <c r="EM303" s="1"/>
      <c r="EN303" s="1"/>
      <c r="EO303" s="1"/>
      <c r="EP303" s="1"/>
      <c r="EQ303" s="1"/>
      <c r="ER303" s="1"/>
      <c r="ES303" s="1"/>
      <c r="ET303" s="1"/>
      <c r="WZB303" s="1"/>
      <c r="WZC303" s="1"/>
      <c r="WZD303" s="1"/>
      <c r="WZE303" s="1"/>
      <c r="WZF303" s="1"/>
      <c r="WZG303" s="1"/>
      <c r="WZH303" s="1"/>
      <c r="WZI303" s="1"/>
      <c r="WZJ303" s="1"/>
      <c r="WZK303" s="1"/>
      <c r="WZL303" s="1"/>
      <c r="WZM303" s="1"/>
      <c r="WZN303" s="1"/>
      <c r="WZO303" s="1"/>
      <c r="WZP303" s="1"/>
      <c r="WZQ303" s="1"/>
      <c r="WZR303" s="1"/>
      <c r="WZS303" s="1"/>
      <c r="WZT303" s="1"/>
      <c r="WZU303" s="1"/>
      <c r="WZV303" s="1"/>
      <c r="WZW303" s="1"/>
      <c r="WZX303" s="1"/>
      <c r="WZY303" s="1"/>
      <c r="WZZ303" s="1"/>
      <c r="XAA303" s="1"/>
      <c r="XAB303" s="1"/>
      <c r="XAC303" s="1"/>
      <c r="XAD303" s="1"/>
      <c r="XAE303" s="1"/>
      <c r="XAF303" s="1"/>
      <c r="XAG303" s="1"/>
      <c r="XAH303" s="1"/>
      <c r="XAI303" s="1"/>
      <c r="XAJ303" s="1"/>
      <c r="XAK303" s="1"/>
      <c r="XAL303" s="1"/>
      <c r="XAM303" s="1"/>
      <c r="XAN303" s="1"/>
      <c r="XAO303" s="1"/>
      <c r="XAP303" s="1"/>
      <c r="XAQ303" s="1"/>
      <c r="XAR303" s="1"/>
      <c r="XAS303" s="1"/>
      <c r="XAT303" s="1"/>
      <c r="XAU303" s="1"/>
      <c r="XAV303" s="1"/>
      <c r="XAW303" s="1"/>
      <c r="XAX303" s="1"/>
      <c r="XAY303" s="1"/>
      <c r="XAZ303" s="1"/>
      <c r="XBA303" s="1"/>
      <c r="XBB303" s="1"/>
      <c r="XBC303" s="1"/>
      <c r="XBD303" s="1"/>
      <c r="XBE303" s="1"/>
      <c r="XBF303" s="1"/>
      <c r="XBG303" s="1"/>
      <c r="XBH303" s="1"/>
      <c r="XBI303" s="1"/>
      <c r="XBJ303" s="1"/>
      <c r="XBK303" s="1"/>
      <c r="XBL303" s="1"/>
      <c r="XBM303" s="1"/>
      <c r="XBN303" s="1"/>
      <c r="XBO303" s="1"/>
      <c r="XBP303" s="1"/>
      <c r="XBQ303" s="1"/>
      <c r="XBR303" s="1"/>
      <c r="XBS303" s="1"/>
      <c r="XBT303" s="1"/>
      <c r="XBU303" s="1"/>
      <c r="XBV303" s="1"/>
      <c r="XBW303" s="1"/>
      <c r="XBX303" s="1"/>
      <c r="XBY303" s="1"/>
      <c r="XBZ303" s="1"/>
      <c r="XCA303" s="1"/>
      <c r="XCB303" s="1"/>
      <c r="XCC303" s="1"/>
      <c r="XCD303" s="1"/>
      <c r="XCE303" s="1"/>
      <c r="XCF303" s="1"/>
      <c r="XCG303" s="1"/>
      <c r="XCH303" s="1"/>
      <c r="XCI303" s="1"/>
      <c r="XCJ303" s="1"/>
      <c r="XCK303" s="1"/>
      <c r="XCL303" s="1"/>
      <c r="XCM303" s="1"/>
      <c r="XCN303" s="1"/>
      <c r="XCO303" s="1"/>
      <c r="XCP303" s="1"/>
      <c r="XCQ303" s="1"/>
      <c r="XCR303" s="1"/>
      <c r="XCS303" s="1"/>
      <c r="XCT303" s="1"/>
      <c r="XCU303" s="1"/>
      <c r="XCV303" s="1"/>
      <c r="XCW303" s="1"/>
      <c r="XCX303" s="1"/>
      <c r="XCY303" s="1"/>
      <c r="XCZ303" s="1"/>
      <c r="XDA303" s="1"/>
      <c r="XDB303" s="1"/>
      <c r="XDC303" s="1"/>
      <c r="XDD303" s="1"/>
      <c r="XDE303" s="1"/>
      <c r="XDF303" s="1"/>
      <c r="XDG303" s="1"/>
      <c r="XDH303" s="1"/>
      <c r="XDI303" s="1"/>
      <c r="XDJ303" s="1"/>
      <c r="XDK303" s="1"/>
      <c r="XDL303" s="1"/>
      <c r="XDM303" s="1"/>
      <c r="XDN303" s="1"/>
      <c r="XDO303" s="1"/>
      <c r="XDP303" s="1"/>
      <c r="XDQ303" s="1"/>
      <c r="XDR303" s="1"/>
      <c r="XDS303" s="1"/>
      <c r="XDT303" s="1"/>
      <c r="XDU303" s="1"/>
      <c r="XDV303" s="1"/>
      <c r="XDW303" s="1"/>
      <c r="XDX303" s="1"/>
      <c r="XDY303" s="1"/>
      <c r="XDZ303" s="1"/>
      <c r="XEA303" s="1"/>
      <c r="XEB303" s="1"/>
      <c r="XEC303" s="1"/>
      <c r="XED303" s="1"/>
      <c r="XEE303" s="1"/>
      <c r="XEF303" s="1"/>
      <c r="XEG303" s="1"/>
      <c r="XEH303" s="1"/>
      <c r="XEI303" s="1"/>
      <c r="XEJ303" s="1"/>
      <c r="XEK303" s="1"/>
      <c r="XEL303" s="1"/>
      <c r="XEM303" s="1"/>
      <c r="XEN303" s="1"/>
      <c r="XEO303" s="1"/>
      <c r="XEP303" s="1"/>
      <c r="XEQ303" s="1"/>
      <c r="XER303" s="1"/>
      <c r="XES303" s="1"/>
      <c r="XET303" s="1"/>
      <c r="XEU303" s="1"/>
      <c r="XEV303" s="1"/>
      <c r="XEW303" s="1"/>
      <c r="XEX303" s="1"/>
      <c r="XEY303" s="1"/>
      <c r="XEZ303" s="1"/>
      <c r="XFA303" s="1"/>
      <c r="XFB303" s="1"/>
      <c r="XFC303" s="1"/>
    </row>
    <row r="304" spans="1:150 16226:16383" s="3" customFormat="1" ht="20.25" customHeight="1" x14ac:dyDescent="0.35">
      <c r="A304" s="93">
        <v>1</v>
      </c>
      <c r="B304" s="93"/>
      <c r="C304" s="49" t="s">
        <v>329</v>
      </c>
      <c r="D304" s="49" t="s">
        <v>360</v>
      </c>
      <c r="E304" s="70">
        <f>(144.6)*(10.764)</f>
        <v>1556.4743999999998</v>
      </c>
      <c r="F304" s="70">
        <f>(1.63*2.64+1.53*3.97)*(10.764)</f>
        <v>111.70125720000001</v>
      </c>
      <c r="G304" s="77">
        <v>0</v>
      </c>
      <c r="H304" s="77">
        <f t="shared" ref="H304:H309" si="138">E304+F304+(IF(G304&lt;101,G304,IF(G304&lt;201,G304/2,IF(G304&lt;=301,G304/3,G304/4))))</f>
        <v>1668.1756571999999</v>
      </c>
      <c r="I304" s="1"/>
      <c r="J304" s="1"/>
      <c r="K304" s="1"/>
      <c r="L304" s="1"/>
      <c r="M304" s="1"/>
      <c r="N304" s="1"/>
      <c r="O304" s="1"/>
      <c r="P304" s="1"/>
      <c r="Q304" s="1"/>
      <c r="R304" s="1"/>
      <c r="S304" s="1"/>
      <c r="T304" s="22" t="str">
        <f t="shared" ref="T304:T309" ca="1" si="139">U304&amp;""&amp;",..,"&amp;""&amp;V304</f>
        <v>12101,..,3701</v>
      </c>
      <c r="U304" s="22">
        <f ca="1">(SUMPRODUCT(MID(0&amp;(LEFT(A303,SUM(LEN(A303)-LEN(SUBSTITUTE(A303,{"0","1","2","3"},""))))), LARGE(INDEX(ISNUMBER(--MID((LEFT(A303,SUM(LEN(A303)-LEN(SUBSTITUTE(A303,{"0","1","2","3"},""))))), ROW(INDIRECT("1:"&amp;LEN((LEFT(A303,SUM(LEN(A303)-LEN(SUBSTITUTE(A303,{"0","1","2","3"},"")))))))), 1)) * ROW(INDIRECT("1:"&amp;LEN((LEFT(A303,SUM(LEN(A303)-LEN(SUBSTITUTE(A303,{"0","1","2","3"},"")))))))), 0), ROW(INDIRECT("1:"&amp;LEN((LEFT(A303,SUM(LEN(A303)-LEN(SUBSTITUTE(A303,{"0","1","2","3"},"")))))))))+1, 1) * 10^ROW(INDIRECT("1:"&amp;LEN((LEFT(A303,SUM(LEN(A303)-LEN(SUBSTITUTE(A303,{"0","1","2","3"},""))))))))/10))*100+1</f>
        <v>12101</v>
      </c>
      <c r="V304" s="22">
        <f ca="1">(SUMPRODUCT(MID(0&amp;(--TRIM(RIGHT(SUBSTITUTE(LEFT(A303,_xlfn.AGGREGATE(16,6,FIND({0,1,2,3,4,5,6,7,8,9},A303,ROW(INDIRECT("1:"&amp;LEN(A303)))),1))," ",REPT(" ",LEN(A303))),LEN(A303)))), LARGE(INDEX(ISNUMBER(--MID((--TRIM(RIGHT(SUBSTITUTE(LEFT(A303,_xlfn.AGGREGATE(16,6,FIND({0,1,2,3,4,5,6,7,8,9},A303,ROW(INDIRECT("1:"&amp;LEN(A303)))),1))," ",REPT(" ",LEN(A303))),LEN(A303)))), ROW(INDIRECT("1:"&amp;LEN((--TRIM(RIGHT(SUBSTITUTE(LEFT(A303,_xlfn.AGGREGATE(16,6,FIND({0,1,2,3,4,5,6,7,8,9},A303,ROW(INDIRECT("1:"&amp;LEN(A303)))),1))," ",REPT(" ",LEN(A303))),LEN(A303))))))), 1)) * ROW(INDIRECT("1:"&amp;LEN((--TRIM(RIGHT(SUBSTITUTE(LEFT(A303,_xlfn.AGGREGATE(16,6,FIND({0,1,2,3,4,5,6,7,8,9},A303,ROW(INDIRECT("1:"&amp;LEN(A303)))),1))," ",REPT(" ",LEN(A303))),LEN(A303))))))), 0), ROW(INDIRECT("1:"&amp;LEN((--TRIM(RIGHT(SUBSTITUTE(LEFT(A303,_xlfn.AGGREGATE(16,6,FIND({0,1,2,3,4,5,6,7,8,9},A303,ROW(INDIRECT("1:"&amp;LEN(A303)))),1))," ",REPT(" ",LEN(A303))),LEN(A303))))))))+1, 1) * 10^ROW(INDIRECT("1:"&amp;LEN((--TRIM(RIGHT(SUBSTITUTE(LEFT(A303,_xlfn.AGGREGATE(16,6,FIND({0,1,2,3,4,5,6,7,8,9},A303,ROW(INDIRECT("1:"&amp;LEN(A303)))),1))," ",REPT(" ",LEN(A303))),LEN(A303)))))))/10))*100+1</f>
        <v>3701</v>
      </c>
      <c r="W304" s="1"/>
      <c r="X304" s="1"/>
      <c r="Y304" s="1"/>
      <c r="Z304" s="1"/>
      <c r="AA304" s="1"/>
      <c r="AB304" s="1"/>
      <c r="AC304" s="1"/>
      <c r="AD304" s="1"/>
      <c r="AE304" s="1"/>
      <c r="AF304" s="1"/>
      <c r="AG304" s="1"/>
      <c r="AH304" s="1"/>
      <c r="AI304" s="1"/>
      <c r="AJ304" s="1"/>
      <c r="AK304" s="1"/>
      <c r="AL304" s="1"/>
      <c r="AM304" s="1"/>
      <c r="AN304" s="1"/>
      <c r="AO304" s="1"/>
      <c r="AP304" s="1"/>
      <c r="AQ304" s="1"/>
      <c r="AR304" s="1"/>
      <c r="AS304" s="1"/>
      <c r="AT304" s="1"/>
      <c r="AU304" s="1"/>
      <c r="AV304" s="1"/>
      <c r="AW304" s="1"/>
      <c r="AX304" s="1"/>
      <c r="AY304" s="1"/>
      <c r="AZ304" s="1"/>
      <c r="BA304" s="1"/>
      <c r="BB304" s="1"/>
      <c r="BC304" s="1"/>
      <c r="BD304" s="1"/>
      <c r="BE304" s="1"/>
      <c r="BF304" s="1"/>
      <c r="BG304" s="1"/>
      <c r="BH304" s="1"/>
      <c r="BI304" s="1"/>
      <c r="BJ304" s="1"/>
      <c r="BK304" s="1"/>
      <c r="BL304" s="1"/>
      <c r="BM304" s="1"/>
      <c r="BN304" s="1"/>
      <c r="BO304" s="1"/>
      <c r="BP304" s="1"/>
      <c r="BQ304" s="1"/>
      <c r="BR304" s="1"/>
      <c r="BS304" s="1"/>
      <c r="BT304" s="1"/>
      <c r="BU304" s="1"/>
      <c r="BV304" s="1"/>
      <c r="BW304" s="1"/>
      <c r="BX304" s="1"/>
      <c r="BY304" s="1"/>
      <c r="BZ304" s="1"/>
      <c r="CA304" s="1"/>
      <c r="CB304" s="1"/>
      <c r="CC304" s="1"/>
      <c r="CD304" s="1"/>
      <c r="CE304" s="1"/>
      <c r="CF304" s="1"/>
      <c r="CG304" s="1"/>
      <c r="CH304" s="1"/>
      <c r="CI304" s="1"/>
      <c r="CJ304" s="1"/>
      <c r="CK304" s="1"/>
      <c r="CL304" s="1"/>
      <c r="CM304" s="1"/>
      <c r="CN304" s="1"/>
      <c r="CO304" s="1"/>
      <c r="CP304" s="1"/>
      <c r="CQ304" s="1"/>
      <c r="CR304" s="1"/>
      <c r="CS304" s="1"/>
      <c r="CT304" s="1"/>
      <c r="CU304" s="1"/>
      <c r="CV304" s="1"/>
      <c r="CW304" s="1"/>
      <c r="CX304" s="1"/>
      <c r="CY304" s="1"/>
      <c r="CZ304" s="1"/>
      <c r="DA304" s="1"/>
      <c r="DB304" s="1"/>
      <c r="DC304" s="1"/>
      <c r="DD304" s="1"/>
      <c r="DE304" s="1"/>
      <c r="DF304" s="1"/>
      <c r="DG304" s="1"/>
      <c r="DH304" s="1"/>
      <c r="DI304" s="1"/>
      <c r="DJ304" s="1"/>
      <c r="DK304" s="1"/>
      <c r="DL304" s="1"/>
      <c r="DM304" s="1"/>
      <c r="DN304" s="1"/>
      <c r="DO304" s="1"/>
      <c r="DP304" s="1"/>
      <c r="DQ304" s="1"/>
      <c r="DR304" s="1"/>
      <c r="DS304" s="1"/>
      <c r="DT304" s="1"/>
      <c r="DU304" s="1"/>
      <c r="DV304" s="1"/>
      <c r="DW304" s="1"/>
      <c r="DX304" s="1"/>
      <c r="DY304" s="1"/>
      <c r="DZ304" s="1"/>
      <c r="EA304" s="1"/>
      <c r="EB304" s="1"/>
      <c r="EC304" s="1"/>
      <c r="ED304" s="1"/>
      <c r="EE304" s="1"/>
      <c r="EF304" s="1"/>
      <c r="EG304" s="1"/>
      <c r="EH304" s="1"/>
      <c r="EI304" s="1"/>
      <c r="EJ304" s="1"/>
      <c r="EK304" s="1"/>
      <c r="EL304" s="1"/>
      <c r="EM304" s="1"/>
      <c r="EN304" s="1"/>
      <c r="EO304" s="1"/>
      <c r="EP304" s="1"/>
      <c r="EQ304" s="1"/>
      <c r="ER304" s="1"/>
      <c r="ES304" s="1"/>
      <c r="ET304" s="1"/>
      <c r="WZB304" s="1"/>
      <c r="WZC304" s="1"/>
      <c r="WZD304" s="1"/>
      <c r="WZE304" s="1"/>
      <c r="WZF304" s="1"/>
      <c r="WZG304" s="1"/>
      <c r="WZH304" s="1"/>
      <c r="WZI304" s="1"/>
      <c r="WZJ304" s="1"/>
      <c r="WZK304" s="1"/>
      <c r="WZL304" s="1"/>
      <c r="WZM304" s="1"/>
      <c r="WZN304" s="1"/>
      <c r="WZO304" s="1"/>
      <c r="WZP304" s="1"/>
      <c r="WZQ304" s="1"/>
      <c r="WZR304" s="1"/>
      <c r="WZS304" s="1"/>
      <c r="WZT304" s="1"/>
      <c r="WZU304" s="1"/>
      <c r="WZV304" s="1"/>
      <c r="WZW304" s="1"/>
      <c r="WZX304" s="1"/>
      <c r="WZY304" s="1"/>
      <c r="WZZ304" s="1"/>
      <c r="XAA304" s="1"/>
      <c r="XAB304" s="1"/>
      <c r="XAC304" s="1"/>
      <c r="XAD304" s="1"/>
      <c r="XAE304" s="1"/>
      <c r="XAF304" s="1"/>
      <c r="XAG304" s="1"/>
      <c r="XAH304" s="1"/>
      <c r="XAI304" s="1"/>
      <c r="XAJ304" s="1"/>
      <c r="XAK304" s="1"/>
      <c r="XAL304" s="1"/>
      <c r="XAM304" s="1"/>
      <c r="XAN304" s="1"/>
      <c r="XAO304" s="1"/>
      <c r="XAP304" s="1"/>
      <c r="XAQ304" s="1"/>
      <c r="XAR304" s="1"/>
      <c r="XAS304" s="1"/>
      <c r="XAT304" s="1"/>
      <c r="XAU304" s="1"/>
      <c r="XAV304" s="1"/>
      <c r="XAW304" s="1"/>
      <c r="XAX304" s="1"/>
      <c r="XAY304" s="1"/>
      <c r="XAZ304" s="1"/>
      <c r="XBA304" s="1"/>
      <c r="XBB304" s="1"/>
      <c r="XBC304" s="1"/>
      <c r="XBD304" s="1"/>
      <c r="XBE304" s="1"/>
      <c r="XBF304" s="1"/>
      <c r="XBG304" s="1"/>
      <c r="XBH304" s="1"/>
      <c r="XBI304" s="1"/>
      <c r="XBJ304" s="1"/>
      <c r="XBK304" s="1"/>
      <c r="XBL304" s="1"/>
      <c r="XBM304" s="1"/>
      <c r="XBN304" s="1"/>
      <c r="XBO304" s="1"/>
      <c r="XBP304" s="1"/>
      <c r="XBQ304" s="1"/>
      <c r="XBR304" s="1"/>
      <c r="XBS304" s="1"/>
      <c r="XBT304" s="1"/>
      <c r="XBU304" s="1"/>
      <c r="XBV304" s="1"/>
      <c r="XBW304" s="1"/>
      <c r="XBX304" s="1"/>
      <c r="XBY304" s="1"/>
      <c r="XBZ304" s="1"/>
      <c r="XCA304" s="1"/>
      <c r="XCB304" s="1"/>
      <c r="XCC304" s="1"/>
      <c r="XCD304" s="1"/>
      <c r="XCE304" s="1"/>
      <c r="XCF304" s="1"/>
      <c r="XCG304" s="1"/>
      <c r="XCH304" s="1"/>
      <c r="XCI304" s="1"/>
      <c r="XCJ304" s="1"/>
      <c r="XCK304" s="1"/>
      <c r="XCL304" s="1"/>
      <c r="XCM304" s="1"/>
      <c r="XCN304" s="1"/>
      <c r="XCO304" s="1"/>
      <c r="XCP304" s="1"/>
      <c r="XCQ304" s="1"/>
      <c r="XCR304" s="1"/>
      <c r="XCS304" s="1"/>
      <c r="XCT304" s="1"/>
      <c r="XCU304" s="1"/>
      <c r="XCV304" s="1"/>
      <c r="XCW304" s="1"/>
      <c r="XCX304" s="1"/>
      <c r="XCY304" s="1"/>
      <c r="XCZ304" s="1"/>
      <c r="XDA304" s="1"/>
      <c r="XDB304" s="1"/>
      <c r="XDC304" s="1"/>
      <c r="XDD304" s="1"/>
      <c r="XDE304" s="1"/>
      <c r="XDF304" s="1"/>
      <c r="XDG304" s="1"/>
      <c r="XDH304" s="1"/>
      <c r="XDI304" s="1"/>
      <c r="XDJ304" s="1"/>
      <c r="XDK304" s="1"/>
      <c r="XDL304" s="1"/>
      <c r="XDM304" s="1"/>
      <c r="XDN304" s="1"/>
      <c r="XDO304" s="1"/>
      <c r="XDP304" s="1"/>
      <c r="XDQ304" s="1"/>
      <c r="XDR304" s="1"/>
      <c r="XDS304" s="1"/>
      <c r="XDT304" s="1"/>
      <c r="XDU304" s="1"/>
      <c r="XDV304" s="1"/>
      <c r="XDW304" s="1"/>
      <c r="XDX304" s="1"/>
      <c r="XDY304" s="1"/>
      <c r="XDZ304" s="1"/>
      <c r="XEA304" s="1"/>
      <c r="XEB304" s="1"/>
      <c r="XEC304" s="1"/>
      <c r="XED304" s="1"/>
      <c r="XEE304" s="1"/>
      <c r="XEF304" s="1"/>
      <c r="XEG304" s="1"/>
      <c r="XEH304" s="1"/>
      <c r="XEI304" s="1"/>
      <c r="XEJ304" s="1"/>
      <c r="XEK304" s="1"/>
      <c r="XEL304" s="1"/>
      <c r="XEM304" s="1"/>
      <c r="XEN304" s="1"/>
      <c r="XEO304" s="1"/>
      <c r="XEP304" s="1"/>
      <c r="XEQ304" s="1"/>
      <c r="XER304" s="1"/>
      <c r="XES304" s="1"/>
      <c r="XET304" s="1"/>
      <c r="XEU304" s="1"/>
      <c r="XEV304" s="1"/>
      <c r="XEW304" s="1"/>
      <c r="XEX304" s="1"/>
      <c r="XEY304" s="1"/>
      <c r="XEZ304" s="1"/>
      <c r="XFA304" s="1"/>
      <c r="XFB304" s="1"/>
      <c r="XFC304" s="1"/>
    </row>
    <row r="305" spans="1:150 16226:16383" s="3" customFormat="1" ht="20.25" customHeight="1" x14ac:dyDescent="0.35">
      <c r="A305" s="93">
        <f>A304+1</f>
        <v>2</v>
      </c>
      <c r="B305" s="93"/>
      <c r="C305" s="49" t="s">
        <v>329</v>
      </c>
      <c r="D305" s="191" t="s">
        <v>345</v>
      </c>
      <c r="E305" s="191"/>
      <c r="F305" s="191"/>
      <c r="G305" s="191"/>
      <c r="H305" s="191"/>
      <c r="I305" s="1"/>
      <c r="J305" s="1"/>
      <c r="K305" s="1"/>
      <c r="L305" s="1"/>
      <c r="M305" s="1"/>
      <c r="N305" s="1"/>
      <c r="O305" s="1"/>
      <c r="P305" s="1"/>
      <c r="Q305" s="1"/>
      <c r="R305" s="1"/>
      <c r="S305" s="1"/>
      <c r="T305" s="22" t="str">
        <f t="shared" ca="1" si="139"/>
        <v>12102,..,3702</v>
      </c>
      <c r="U305" s="22">
        <f ca="1">U304+1</f>
        <v>12102</v>
      </c>
      <c r="V305" s="22">
        <f ca="1">V304+1</f>
        <v>3702</v>
      </c>
      <c r="W305" s="1"/>
      <c r="X305" s="1"/>
      <c r="Y305" s="1"/>
      <c r="Z305" s="1"/>
      <c r="AA305" s="1"/>
      <c r="AB305" s="1"/>
      <c r="AC305" s="1"/>
      <c r="AD305" s="1"/>
      <c r="AE305" s="1"/>
      <c r="AF305" s="1"/>
      <c r="AG305" s="1"/>
      <c r="AH305" s="1"/>
      <c r="AI305" s="1"/>
      <c r="AJ305" s="1"/>
      <c r="AK305" s="1"/>
      <c r="AL305" s="1"/>
      <c r="AM305" s="1"/>
      <c r="AN305" s="1"/>
      <c r="AO305" s="1"/>
      <c r="AP305" s="1"/>
      <c r="AQ305" s="1"/>
      <c r="AR305" s="1"/>
      <c r="AS305" s="1"/>
      <c r="AT305" s="1"/>
      <c r="AU305" s="1"/>
      <c r="AV305" s="1"/>
      <c r="AW305" s="1"/>
      <c r="AX305" s="1"/>
      <c r="AY305" s="1"/>
      <c r="AZ305" s="1"/>
      <c r="BA305" s="1"/>
      <c r="BB305" s="1"/>
      <c r="BC305" s="1"/>
      <c r="BD305" s="1"/>
      <c r="BE305" s="1"/>
      <c r="BF305" s="1"/>
      <c r="BG305" s="1"/>
      <c r="BH305" s="1"/>
      <c r="BI305" s="1"/>
      <c r="BJ305" s="1"/>
      <c r="BK305" s="1"/>
      <c r="BL305" s="1"/>
      <c r="BM305" s="1"/>
      <c r="BN305" s="1"/>
      <c r="BO305" s="1"/>
      <c r="BP305" s="1"/>
      <c r="BQ305" s="1"/>
      <c r="BR305" s="1"/>
      <c r="BS305" s="1"/>
      <c r="BT305" s="1"/>
      <c r="BU305" s="1"/>
      <c r="BV305" s="1"/>
      <c r="BW305" s="1"/>
      <c r="BX305" s="1"/>
      <c r="BY305" s="1"/>
      <c r="BZ305" s="1"/>
      <c r="CA305" s="1"/>
      <c r="CB305" s="1"/>
      <c r="CC305" s="1"/>
      <c r="CD305" s="1"/>
      <c r="CE305" s="1"/>
      <c r="CF305" s="1"/>
      <c r="CG305" s="1"/>
      <c r="CH305" s="1"/>
      <c r="CI305" s="1"/>
      <c r="CJ305" s="1"/>
      <c r="CK305" s="1"/>
      <c r="CL305" s="1"/>
      <c r="CM305" s="1"/>
      <c r="CN305" s="1"/>
      <c r="CO305" s="1"/>
      <c r="CP305" s="1"/>
      <c r="CQ305" s="1"/>
      <c r="CR305" s="1"/>
      <c r="CS305" s="1"/>
      <c r="CT305" s="1"/>
      <c r="CU305" s="1"/>
      <c r="CV305" s="1"/>
      <c r="CW305" s="1"/>
      <c r="CX305" s="1"/>
      <c r="CY305" s="1"/>
      <c r="CZ305" s="1"/>
      <c r="DA305" s="1"/>
      <c r="DB305" s="1"/>
      <c r="DC305" s="1"/>
      <c r="DD305" s="1"/>
      <c r="DE305" s="1"/>
      <c r="DF305" s="1"/>
      <c r="DG305" s="1"/>
      <c r="DH305" s="1"/>
      <c r="DI305" s="1"/>
      <c r="DJ305" s="1"/>
      <c r="DK305" s="1"/>
      <c r="DL305" s="1"/>
      <c r="DM305" s="1"/>
      <c r="DN305" s="1"/>
      <c r="DO305" s="1"/>
      <c r="DP305" s="1"/>
      <c r="DQ305" s="1"/>
      <c r="DR305" s="1"/>
      <c r="DS305" s="1"/>
      <c r="DT305" s="1"/>
      <c r="DU305" s="1"/>
      <c r="DV305" s="1"/>
      <c r="DW305" s="1"/>
      <c r="DX305" s="1"/>
      <c r="DY305" s="1"/>
      <c r="DZ305" s="1"/>
      <c r="EA305" s="1"/>
      <c r="EB305" s="1"/>
      <c r="EC305" s="1"/>
      <c r="ED305" s="1"/>
      <c r="EE305" s="1"/>
      <c r="EF305" s="1"/>
      <c r="EG305" s="1"/>
      <c r="EH305" s="1"/>
      <c r="EI305" s="1"/>
      <c r="EJ305" s="1"/>
      <c r="EK305" s="1"/>
      <c r="EL305" s="1"/>
      <c r="EM305" s="1"/>
      <c r="EN305" s="1"/>
      <c r="EO305" s="1"/>
      <c r="EP305" s="1"/>
      <c r="EQ305" s="1"/>
      <c r="ER305" s="1"/>
      <c r="ES305" s="1"/>
      <c r="ET305" s="1"/>
      <c r="WZB305" s="1"/>
      <c r="WZC305" s="1"/>
      <c r="WZD305" s="1"/>
      <c r="WZE305" s="1"/>
      <c r="WZF305" s="1"/>
      <c r="WZG305" s="1"/>
      <c r="WZH305" s="1"/>
      <c r="WZI305" s="1"/>
      <c r="WZJ305" s="1"/>
      <c r="WZK305" s="1"/>
      <c r="WZL305" s="1"/>
      <c r="WZM305" s="1"/>
      <c r="WZN305" s="1"/>
      <c r="WZO305" s="1"/>
      <c r="WZP305" s="1"/>
      <c r="WZQ305" s="1"/>
      <c r="WZR305" s="1"/>
      <c r="WZS305" s="1"/>
      <c r="WZT305" s="1"/>
      <c r="WZU305" s="1"/>
      <c r="WZV305" s="1"/>
      <c r="WZW305" s="1"/>
      <c r="WZX305" s="1"/>
      <c r="WZY305" s="1"/>
      <c r="WZZ305" s="1"/>
      <c r="XAA305" s="1"/>
      <c r="XAB305" s="1"/>
      <c r="XAC305" s="1"/>
      <c r="XAD305" s="1"/>
      <c r="XAE305" s="1"/>
      <c r="XAF305" s="1"/>
      <c r="XAG305" s="1"/>
      <c r="XAH305" s="1"/>
      <c r="XAI305" s="1"/>
      <c r="XAJ305" s="1"/>
      <c r="XAK305" s="1"/>
      <c r="XAL305" s="1"/>
      <c r="XAM305" s="1"/>
      <c r="XAN305" s="1"/>
      <c r="XAO305" s="1"/>
      <c r="XAP305" s="1"/>
      <c r="XAQ305" s="1"/>
      <c r="XAR305" s="1"/>
      <c r="XAS305" s="1"/>
      <c r="XAT305" s="1"/>
      <c r="XAU305" s="1"/>
      <c r="XAV305" s="1"/>
      <c r="XAW305" s="1"/>
      <c r="XAX305" s="1"/>
      <c r="XAY305" s="1"/>
      <c r="XAZ305" s="1"/>
      <c r="XBA305" s="1"/>
      <c r="XBB305" s="1"/>
      <c r="XBC305" s="1"/>
      <c r="XBD305" s="1"/>
      <c r="XBE305" s="1"/>
      <c r="XBF305" s="1"/>
      <c r="XBG305" s="1"/>
      <c r="XBH305" s="1"/>
      <c r="XBI305" s="1"/>
      <c r="XBJ305" s="1"/>
      <c r="XBK305" s="1"/>
      <c r="XBL305" s="1"/>
      <c r="XBM305" s="1"/>
      <c r="XBN305" s="1"/>
      <c r="XBO305" s="1"/>
      <c r="XBP305" s="1"/>
      <c r="XBQ305" s="1"/>
      <c r="XBR305" s="1"/>
      <c r="XBS305" s="1"/>
      <c r="XBT305" s="1"/>
      <c r="XBU305" s="1"/>
      <c r="XBV305" s="1"/>
      <c r="XBW305" s="1"/>
      <c r="XBX305" s="1"/>
      <c r="XBY305" s="1"/>
      <c r="XBZ305" s="1"/>
      <c r="XCA305" s="1"/>
      <c r="XCB305" s="1"/>
      <c r="XCC305" s="1"/>
      <c r="XCD305" s="1"/>
      <c r="XCE305" s="1"/>
      <c r="XCF305" s="1"/>
      <c r="XCG305" s="1"/>
      <c r="XCH305" s="1"/>
      <c r="XCI305" s="1"/>
      <c r="XCJ305" s="1"/>
      <c r="XCK305" s="1"/>
      <c r="XCL305" s="1"/>
      <c r="XCM305" s="1"/>
      <c r="XCN305" s="1"/>
      <c r="XCO305" s="1"/>
      <c r="XCP305" s="1"/>
      <c r="XCQ305" s="1"/>
      <c r="XCR305" s="1"/>
      <c r="XCS305" s="1"/>
      <c r="XCT305" s="1"/>
      <c r="XCU305" s="1"/>
      <c r="XCV305" s="1"/>
      <c r="XCW305" s="1"/>
      <c r="XCX305" s="1"/>
      <c r="XCY305" s="1"/>
      <c r="XCZ305" s="1"/>
      <c r="XDA305" s="1"/>
      <c r="XDB305" s="1"/>
      <c r="XDC305" s="1"/>
      <c r="XDD305" s="1"/>
      <c r="XDE305" s="1"/>
      <c r="XDF305" s="1"/>
      <c r="XDG305" s="1"/>
      <c r="XDH305" s="1"/>
      <c r="XDI305" s="1"/>
      <c r="XDJ305" s="1"/>
      <c r="XDK305" s="1"/>
      <c r="XDL305" s="1"/>
      <c r="XDM305" s="1"/>
      <c r="XDN305" s="1"/>
      <c r="XDO305" s="1"/>
      <c r="XDP305" s="1"/>
      <c r="XDQ305" s="1"/>
      <c r="XDR305" s="1"/>
      <c r="XDS305" s="1"/>
      <c r="XDT305" s="1"/>
      <c r="XDU305" s="1"/>
      <c r="XDV305" s="1"/>
      <c r="XDW305" s="1"/>
      <c r="XDX305" s="1"/>
      <c r="XDY305" s="1"/>
      <c r="XDZ305" s="1"/>
      <c r="XEA305" s="1"/>
      <c r="XEB305" s="1"/>
      <c r="XEC305" s="1"/>
      <c r="XED305" s="1"/>
      <c r="XEE305" s="1"/>
      <c r="XEF305" s="1"/>
      <c r="XEG305" s="1"/>
      <c r="XEH305" s="1"/>
      <c r="XEI305" s="1"/>
      <c r="XEJ305" s="1"/>
      <c r="XEK305" s="1"/>
      <c r="XEL305" s="1"/>
      <c r="XEM305" s="1"/>
      <c r="XEN305" s="1"/>
      <c r="XEO305" s="1"/>
      <c r="XEP305" s="1"/>
      <c r="XEQ305" s="1"/>
      <c r="XER305" s="1"/>
      <c r="XES305" s="1"/>
      <c r="XET305" s="1"/>
      <c r="XEU305" s="1"/>
      <c r="XEV305" s="1"/>
      <c r="XEW305" s="1"/>
      <c r="XEX305" s="1"/>
      <c r="XEY305" s="1"/>
      <c r="XEZ305" s="1"/>
      <c r="XFA305" s="1"/>
      <c r="XFB305" s="1"/>
      <c r="XFC305" s="1"/>
    </row>
    <row r="306" spans="1:150 16226:16383" s="3" customFormat="1" ht="20.25" customHeight="1" x14ac:dyDescent="0.35">
      <c r="A306" s="93">
        <f t="shared" ref="A306:A309" si="140">A305+1</f>
        <v>3</v>
      </c>
      <c r="B306" s="93"/>
      <c r="C306" s="49" t="s">
        <v>329</v>
      </c>
      <c r="D306" s="49" t="s">
        <v>360</v>
      </c>
      <c r="E306" s="70">
        <f>(144.6)*(10.764)</f>
        <v>1556.4743999999998</v>
      </c>
      <c r="F306" s="70">
        <f>(2.64*1.63+3.97*1.53)*(10.764)</f>
        <v>111.70125720000001</v>
      </c>
      <c r="G306" s="77">
        <v>0</v>
      </c>
      <c r="H306" s="77">
        <f t="shared" si="138"/>
        <v>1668.1756571999999</v>
      </c>
      <c r="I306" s="1"/>
      <c r="J306" s="1"/>
      <c r="K306" s="1"/>
      <c r="L306" s="1"/>
      <c r="M306" s="1"/>
      <c r="N306" s="1"/>
      <c r="O306" s="1"/>
      <c r="P306" s="1"/>
      <c r="Q306" s="1"/>
      <c r="R306" s="1"/>
      <c r="S306" s="1"/>
      <c r="T306" s="22" t="str">
        <f t="shared" ca="1" si="139"/>
        <v>12103,..,3703</v>
      </c>
      <c r="U306" s="22">
        <f t="shared" ref="U306:V306" ca="1" si="141">U305+1</f>
        <v>12103</v>
      </c>
      <c r="V306" s="22">
        <f t="shared" ca="1" si="141"/>
        <v>3703</v>
      </c>
      <c r="W306" s="1"/>
      <c r="X306" s="1"/>
      <c r="Y306" s="1"/>
      <c r="Z306" s="1"/>
      <c r="AA306" s="1"/>
      <c r="AB306" s="1"/>
      <c r="AC306" s="1"/>
      <c r="AD306" s="1"/>
      <c r="AE306" s="1"/>
      <c r="AF306" s="1"/>
      <c r="AG306" s="1"/>
      <c r="AH306" s="1"/>
      <c r="AI306" s="1"/>
      <c r="AJ306" s="1"/>
      <c r="AK306" s="1"/>
      <c r="AL306" s="1"/>
      <c r="AM306" s="1"/>
      <c r="AN306" s="1"/>
      <c r="AO306" s="1"/>
      <c r="AP306" s="1"/>
      <c r="AQ306" s="1"/>
      <c r="AR306" s="1"/>
      <c r="AS306" s="1"/>
      <c r="AT306" s="1"/>
      <c r="AU306" s="1"/>
      <c r="AV306" s="1"/>
      <c r="AW306" s="1"/>
      <c r="AX306" s="1"/>
      <c r="AY306" s="1"/>
      <c r="AZ306" s="1"/>
      <c r="BA306" s="1"/>
      <c r="BB306" s="1"/>
      <c r="BC306" s="1"/>
      <c r="BD306" s="1"/>
      <c r="BE306" s="1"/>
      <c r="BF306" s="1"/>
      <c r="BG306" s="1"/>
      <c r="BH306" s="1"/>
      <c r="BI306" s="1"/>
      <c r="BJ306" s="1"/>
      <c r="BK306" s="1"/>
      <c r="BL306" s="1"/>
      <c r="BM306" s="1"/>
      <c r="BN306" s="1"/>
      <c r="BO306" s="1"/>
      <c r="BP306" s="1"/>
      <c r="BQ306" s="1"/>
      <c r="BR306" s="1"/>
      <c r="BS306" s="1"/>
      <c r="BT306" s="1"/>
      <c r="BU306" s="1"/>
      <c r="BV306" s="1"/>
      <c r="BW306" s="1"/>
      <c r="BX306" s="1"/>
      <c r="BY306" s="1"/>
      <c r="BZ306" s="1"/>
      <c r="CA306" s="1"/>
      <c r="CB306" s="1"/>
      <c r="CC306" s="1"/>
      <c r="CD306" s="1"/>
      <c r="CE306" s="1"/>
      <c r="CF306" s="1"/>
      <c r="CG306" s="1"/>
      <c r="CH306" s="1"/>
      <c r="CI306" s="1"/>
      <c r="CJ306" s="1"/>
      <c r="CK306" s="1"/>
      <c r="CL306" s="1"/>
      <c r="CM306" s="1"/>
      <c r="CN306" s="1"/>
      <c r="CO306" s="1"/>
      <c r="CP306" s="1"/>
      <c r="CQ306" s="1"/>
      <c r="CR306" s="1"/>
      <c r="CS306" s="1"/>
      <c r="CT306" s="1"/>
      <c r="CU306" s="1"/>
      <c r="CV306" s="1"/>
      <c r="CW306" s="1"/>
      <c r="CX306" s="1"/>
      <c r="CY306" s="1"/>
      <c r="CZ306" s="1"/>
      <c r="DA306" s="1"/>
      <c r="DB306" s="1"/>
      <c r="DC306" s="1"/>
      <c r="DD306" s="1"/>
      <c r="DE306" s="1"/>
      <c r="DF306" s="1"/>
      <c r="DG306" s="1"/>
      <c r="DH306" s="1"/>
      <c r="DI306" s="1"/>
      <c r="DJ306" s="1"/>
      <c r="DK306" s="1"/>
      <c r="DL306" s="1"/>
      <c r="DM306" s="1"/>
      <c r="DN306" s="1"/>
      <c r="DO306" s="1"/>
      <c r="DP306" s="1"/>
      <c r="DQ306" s="1"/>
      <c r="DR306" s="1"/>
      <c r="DS306" s="1"/>
      <c r="DT306" s="1"/>
      <c r="DU306" s="1"/>
      <c r="DV306" s="1"/>
      <c r="DW306" s="1"/>
      <c r="DX306" s="1"/>
      <c r="DY306" s="1"/>
      <c r="DZ306" s="1"/>
      <c r="EA306" s="1"/>
      <c r="EB306" s="1"/>
      <c r="EC306" s="1"/>
      <c r="ED306" s="1"/>
      <c r="EE306" s="1"/>
      <c r="EF306" s="1"/>
      <c r="EG306" s="1"/>
      <c r="EH306" s="1"/>
      <c r="EI306" s="1"/>
      <c r="EJ306" s="1"/>
      <c r="EK306" s="1"/>
      <c r="EL306" s="1"/>
      <c r="EM306" s="1"/>
      <c r="EN306" s="1"/>
      <c r="EO306" s="1"/>
      <c r="EP306" s="1"/>
      <c r="EQ306" s="1"/>
      <c r="ER306" s="1"/>
      <c r="ES306" s="1"/>
      <c r="ET306" s="1"/>
      <c r="WZB306" s="1"/>
      <c r="WZC306" s="1"/>
      <c r="WZD306" s="1"/>
      <c r="WZE306" s="1"/>
      <c r="WZF306" s="1"/>
      <c r="WZG306" s="1"/>
      <c r="WZH306" s="1"/>
      <c r="WZI306" s="1"/>
      <c r="WZJ306" s="1"/>
      <c r="WZK306" s="1"/>
      <c r="WZL306" s="1"/>
      <c r="WZM306" s="1"/>
      <c r="WZN306" s="1"/>
      <c r="WZO306" s="1"/>
      <c r="WZP306" s="1"/>
      <c r="WZQ306" s="1"/>
      <c r="WZR306" s="1"/>
      <c r="WZS306" s="1"/>
      <c r="WZT306" s="1"/>
      <c r="WZU306" s="1"/>
      <c r="WZV306" s="1"/>
      <c r="WZW306" s="1"/>
      <c r="WZX306" s="1"/>
      <c r="WZY306" s="1"/>
      <c r="WZZ306" s="1"/>
      <c r="XAA306" s="1"/>
      <c r="XAB306" s="1"/>
      <c r="XAC306" s="1"/>
      <c r="XAD306" s="1"/>
      <c r="XAE306" s="1"/>
      <c r="XAF306" s="1"/>
      <c r="XAG306" s="1"/>
      <c r="XAH306" s="1"/>
      <c r="XAI306" s="1"/>
      <c r="XAJ306" s="1"/>
      <c r="XAK306" s="1"/>
      <c r="XAL306" s="1"/>
      <c r="XAM306" s="1"/>
      <c r="XAN306" s="1"/>
      <c r="XAO306" s="1"/>
      <c r="XAP306" s="1"/>
      <c r="XAQ306" s="1"/>
      <c r="XAR306" s="1"/>
      <c r="XAS306" s="1"/>
      <c r="XAT306" s="1"/>
      <c r="XAU306" s="1"/>
      <c r="XAV306" s="1"/>
      <c r="XAW306" s="1"/>
      <c r="XAX306" s="1"/>
      <c r="XAY306" s="1"/>
      <c r="XAZ306" s="1"/>
      <c r="XBA306" s="1"/>
      <c r="XBB306" s="1"/>
      <c r="XBC306" s="1"/>
      <c r="XBD306" s="1"/>
      <c r="XBE306" s="1"/>
      <c r="XBF306" s="1"/>
      <c r="XBG306" s="1"/>
      <c r="XBH306" s="1"/>
      <c r="XBI306" s="1"/>
      <c r="XBJ306" s="1"/>
      <c r="XBK306" s="1"/>
      <c r="XBL306" s="1"/>
      <c r="XBM306" s="1"/>
      <c r="XBN306" s="1"/>
      <c r="XBO306" s="1"/>
      <c r="XBP306" s="1"/>
      <c r="XBQ306" s="1"/>
      <c r="XBR306" s="1"/>
      <c r="XBS306" s="1"/>
      <c r="XBT306" s="1"/>
      <c r="XBU306" s="1"/>
      <c r="XBV306" s="1"/>
      <c r="XBW306" s="1"/>
      <c r="XBX306" s="1"/>
      <c r="XBY306" s="1"/>
      <c r="XBZ306" s="1"/>
      <c r="XCA306" s="1"/>
      <c r="XCB306" s="1"/>
      <c r="XCC306" s="1"/>
      <c r="XCD306" s="1"/>
      <c r="XCE306" s="1"/>
      <c r="XCF306" s="1"/>
      <c r="XCG306" s="1"/>
      <c r="XCH306" s="1"/>
      <c r="XCI306" s="1"/>
      <c r="XCJ306" s="1"/>
      <c r="XCK306" s="1"/>
      <c r="XCL306" s="1"/>
      <c r="XCM306" s="1"/>
      <c r="XCN306" s="1"/>
      <c r="XCO306" s="1"/>
      <c r="XCP306" s="1"/>
      <c r="XCQ306" s="1"/>
      <c r="XCR306" s="1"/>
      <c r="XCS306" s="1"/>
      <c r="XCT306" s="1"/>
      <c r="XCU306" s="1"/>
      <c r="XCV306" s="1"/>
      <c r="XCW306" s="1"/>
      <c r="XCX306" s="1"/>
      <c r="XCY306" s="1"/>
      <c r="XCZ306" s="1"/>
      <c r="XDA306" s="1"/>
      <c r="XDB306" s="1"/>
      <c r="XDC306" s="1"/>
      <c r="XDD306" s="1"/>
      <c r="XDE306" s="1"/>
      <c r="XDF306" s="1"/>
      <c r="XDG306" s="1"/>
      <c r="XDH306" s="1"/>
      <c r="XDI306" s="1"/>
      <c r="XDJ306" s="1"/>
      <c r="XDK306" s="1"/>
      <c r="XDL306" s="1"/>
      <c r="XDM306" s="1"/>
      <c r="XDN306" s="1"/>
      <c r="XDO306" s="1"/>
      <c r="XDP306" s="1"/>
      <c r="XDQ306" s="1"/>
      <c r="XDR306" s="1"/>
      <c r="XDS306" s="1"/>
      <c r="XDT306" s="1"/>
      <c r="XDU306" s="1"/>
      <c r="XDV306" s="1"/>
      <c r="XDW306" s="1"/>
      <c r="XDX306" s="1"/>
      <c r="XDY306" s="1"/>
      <c r="XDZ306" s="1"/>
      <c r="XEA306" s="1"/>
      <c r="XEB306" s="1"/>
      <c r="XEC306" s="1"/>
      <c r="XED306" s="1"/>
      <c r="XEE306" s="1"/>
      <c r="XEF306" s="1"/>
      <c r="XEG306" s="1"/>
      <c r="XEH306" s="1"/>
      <c r="XEI306" s="1"/>
      <c r="XEJ306" s="1"/>
      <c r="XEK306" s="1"/>
      <c r="XEL306" s="1"/>
      <c r="XEM306" s="1"/>
      <c r="XEN306" s="1"/>
      <c r="XEO306" s="1"/>
      <c r="XEP306" s="1"/>
      <c r="XEQ306" s="1"/>
      <c r="XER306" s="1"/>
      <c r="XES306" s="1"/>
      <c r="XET306" s="1"/>
      <c r="XEU306" s="1"/>
      <c r="XEV306" s="1"/>
      <c r="XEW306" s="1"/>
      <c r="XEX306" s="1"/>
      <c r="XEY306" s="1"/>
      <c r="XEZ306" s="1"/>
      <c r="XFA306" s="1"/>
      <c r="XFB306" s="1"/>
      <c r="XFC306" s="1"/>
    </row>
    <row r="307" spans="1:150 16226:16383" s="3" customFormat="1" ht="20.25" customHeight="1" x14ac:dyDescent="0.35">
      <c r="A307" s="93">
        <f t="shared" si="140"/>
        <v>4</v>
      </c>
      <c r="B307" s="93"/>
      <c r="C307" s="49" t="s">
        <v>329</v>
      </c>
      <c r="D307" s="49" t="s">
        <v>360</v>
      </c>
      <c r="E307" s="70">
        <f>(144.6)*(10.764)</f>
        <v>1556.4743999999998</v>
      </c>
      <c r="F307" s="70">
        <f>(2.64*1.63+3.97*1.53)*(10.764)</f>
        <v>111.70125720000001</v>
      </c>
      <c r="G307" s="77">
        <v>0</v>
      </c>
      <c r="H307" s="77">
        <f t="shared" si="138"/>
        <v>1668.1756571999999</v>
      </c>
      <c r="I307" s="1"/>
      <c r="J307" s="1"/>
      <c r="K307" s="1"/>
      <c r="L307" s="1"/>
      <c r="M307" s="1"/>
      <c r="N307" s="1"/>
      <c r="O307" s="1"/>
      <c r="P307" s="1"/>
      <c r="Q307" s="1"/>
      <c r="R307" s="1"/>
      <c r="S307" s="1"/>
      <c r="T307" s="22" t="str">
        <f t="shared" ca="1" si="139"/>
        <v>12104,..,3704</v>
      </c>
      <c r="U307" s="22">
        <f t="shared" ref="U307:V307" ca="1" si="142">U306+1</f>
        <v>12104</v>
      </c>
      <c r="V307" s="22">
        <f t="shared" ca="1" si="142"/>
        <v>3704</v>
      </c>
      <c r="W307" s="1"/>
      <c r="X307" s="1"/>
      <c r="Y307" s="1"/>
      <c r="Z307" s="1"/>
      <c r="AA307" s="1"/>
      <c r="AB307" s="1"/>
      <c r="AC307" s="1"/>
      <c r="AD307" s="1"/>
      <c r="AE307" s="1"/>
      <c r="AF307" s="1"/>
      <c r="AG307" s="1"/>
      <c r="AH307" s="1"/>
      <c r="AI307" s="1"/>
      <c r="AJ307" s="1"/>
      <c r="AK307" s="1"/>
      <c r="AL307" s="1"/>
      <c r="AM307" s="1"/>
      <c r="AN307" s="1"/>
      <c r="AO307" s="1"/>
      <c r="AP307" s="1"/>
      <c r="AQ307" s="1"/>
      <c r="AR307" s="1"/>
      <c r="AS307" s="1"/>
      <c r="AT307" s="1"/>
      <c r="AU307" s="1"/>
      <c r="AV307" s="1"/>
      <c r="AW307" s="1"/>
      <c r="AX307" s="1"/>
      <c r="AY307" s="1"/>
      <c r="AZ307" s="1"/>
      <c r="BA307" s="1"/>
      <c r="BB307" s="1"/>
      <c r="BC307" s="1"/>
      <c r="BD307" s="1"/>
      <c r="BE307" s="1"/>
      <c r="BF307" s="1"/>
      <c r="BG307" s="1"/>
      <c r="BH307" s="1"/>
      <c r="BI307" s="1"/>
      <c r="BJ307" s="1"/>
      <c r="BK307" s="1"/>
      <c r="BL307" s="1"/>
      <c r="BM307" s="1"/>
      <c r="BN307" s="1"/>
      <c r="BO307" s="1"/>
      <c r="BP307" s="1"/>
      <c r="BQ307" s="1"/>
      <c r="BR307" s="1"/>
      <c r="BS307" s="1"/>
      <c r="BT307" s="1"/>
      <c r="BU307" s="1"/>
      <c r="BV307" s="1"/>
      <c r="BW307" s="1"/>
      <c r="BX307" s="1"/>
      <c r="BY307" s="1"/>
      <c r="BZ307" s="1"/>
      <c r="CA307" s="1"/>
      <c r="CB307" s="1"/>
      <c r="CC307" s="1"/>
      <c r="CD307" s="1"/>
      <c r="CE307" s="1"/>
      <c r="CF307" s="1"/>
      <c r="CG307" s="1"/>
      <c r="CH307" s="1"/>
      <c r="CI307" s="1"/>
      <c r="CJ307" s="1"/>
      <c r="CK307" s="1"/>
      <c r="CL307" s="1"/>
      <c r="CM307" s="1"/>
      <c r="CN307" s="1"/>
      <c r="CO307" s="1"/>
      <c r="CP307" s="1"/>
      <c r="CQ307" s="1"/>
      <c r="CR307" s="1"/>
      <c r="CS307" s="1"/>
      <c r="CT307" s="1"/>
      <c r="CU307" s="1"/>
      <c r="CV307" s="1"/>
      <c r="CW307" s="1"/>
      <c r="CX307" s="1"/>
      <c r="CY307" s="1"/>
      <c r="CZ307" s="1"/>
      <c r="DA307" s="1"/>
      <c r="DB307" s="1"/>
      <c r="DC307" s="1"/>
      <c r="DD307" s="1"/>
      <c r="DE307" s="1"/>
      <c r="DF307" s="1"/>
      <c r="DG307" s="1"/>
      <c r="DH307" s="1"/>
      <c r="DI307" s="1"/>
      <c r="DJ307" s="1"/>
      <c r="DK307" s="1"/>
      <c r="DL307" s="1"/>
      <c r="DM307" s="1"/>
      <c r="DN307" s="1"/>
      <c r="DO307" s="1"/>
      <c r="DP307" s="1"/>
      <c r="DQ307" s="1"/>
      <c r="DR307" s="1"/>
      <c r="DS307" s="1"/>
      <c r="DT307" s="1"/>
      <c r="DU307" s="1"/>
      <c r="DV307" s="1"/>
      <c r="DW307" s="1"/>
      <c r="DX307" s="1"/>
      <c r="DY307" s="1"/>
      <c r="DZ307" s="1"/>
      <c r="EA307" s="1"/>
      <c r="EB307" s="1"/>
      <c r="EC307" s="1"/>
      <c r="ED307" s="1"/>
      <c r="EE307" s="1"/>
      <c r="EF307" s="1"/>
      <c r="EG307" s="1"/>
      <c r="EH307" s="1"/>
      <c r="EI307" s="1"/>
      <c r="EJ307" s="1"/>
      <c r="EK307" s="1"/>
      <c r="EL307" s="1"/>
      <c r="EM307" s="1"/>
      <c r="EN307" s="1"/>
      <c r="EO307" s="1"/>
      <c r="EP307" s="1"/>
      <c r="EQ307" s="1"/>
      <c r="ER307" s="1"/>
      <c r="ES307" s="1"/>
      <c r="ET307" s="1"/>
      <c r="WZB307" s="1"/>
      <c r="WZC307" s="1"/>
      <c r="WZD307" s="1"/>
      <c r="WZE307" s="1"/>
      <c r="WZF307" s="1"/>
      <c r="WZG307" s="1"/>
      <c r="WZH307" s="1"/>
      <c r="WZI307" s="1"/>
      <c r="WZJ307" s="1"/>
      <c r="WZK307" s="1"/>
      <c r="WZL307" s="1"/>
      <c r="WZM307" s="1"/>
      <c r="WZN307" s="1"/>
      <c r="WZO307" s="1"/>
      <c r="WZP307" s="1"/>
      <c r="WZQ307" s="1"/>
      <c r="WZR307" s="1"/>
      <c r="WZS307" s="1"/>
      <c r="WZT307" s="1"/>
      <c r="WZU307" s="1"/>
      <c r="WZV307" s="1"/>
      <c r="WZW307" s="1"/>
      <c r="WZX307" s="1"/>
      <c r="WZY307" s="1"/>
      <c r="WZZ307" s="1"/>
      <c r="XAA307" s="1"/>
      <c r="XAB307" s="1"/>
      <c r="XAC307" s="1"/>
      <c r="XAD307" s="1"/>
      <c r="XAE307" s="1"/>
      <c r="XAF307" s="1"/>
      <c r="XAG307" s="1"/>
      <c r="XAH307" s="1"/>
      <c r="XAI307" s="1"/>
      <c r="XAJ307" s="1"/>
      <c r="XAK307" s="1"/>
      <c r="XAL307" s="1"/>
      <c r="XAM307" s="1"/>
      <c r="XAN307" s="1"/>
      <c r="XAO307" s="1"/>
      <c r="XAP307" s="1"/>
      <c r="XAQ307" s="1"/>
      <c r="XAR307" s="1"/>
      <c r="XAS307" s="1"/>
      <c r="XAT307" s="1"/>
      <c r="XAU307" s="1"/>
      <c r="XAV307" s="1"/>
      <c r="XAW307" s="1"/>
      <c r="XAX307" s="1"/>
      <c r="XAY307" s="1"/>
      <c r="XAZ307" s="1"/>
      <c r="XBA307" s="1"/>
      <c r="XBB307" s="1"/>
      <c r="XBC307" s="1"/>
      <c r="XBD307" s="1"/>
      <c r="XBE307" s="1"/>
      <c r="XBF307" s="1"/>
      <c r="XBG307" s="1"/>
      <c r="XBH307" s="1"/>
      <c r="XBI307" s="1"/>
      <c r="XBJ307" s="1"/>
      <c r="XBK307" s="1"/>
      <c r="XBL307" s="1"/>
      <c r="XBM307" s="1"/>
      <c r="XBN307" s="1"/>
      <c r="XBO307" s="1"/>
      <c r="XBP307" s="1"/>
      <c r="XBQ307" s="1"/>
      <c r="XBR307" s="1"/>
      <c r="XBS307" s="1"/>
      <c r="XBT307" s="1"/>
      <c r="XBU307" s="1"/>
      <c r="XBV307" s="1"/>
      <c r="XBW307" s="1"/>
      <c r="XBX307" s="1"/>
      <c r="XBY307" s="1"/>
      <c r="XBZ307" s="1"/>
      <c r="XCA307" s="1"/>
      <c r="XCB307" s="1"/>
      <c r="XCC307" s="1"/>
      <c r="XCD307" s="1"/>
      <c r="XCE307" s="1"/>
      <c r="XCF307" s="1"/>
      <c r="XCG307" s="1"/>
      <c r="XCH307" s="1"/>
      <c r="XCI307" s="1"/>
      <c r="XCJ307" s="1"/>
      <c r="XCK307" s="1"/>
      <c r="XCL307" s="1"/>
      <c r="XCM307" s="1"/>
      <c r="XCN307" s="1"/>
      <c r="XCO307" s="1"/>
      <c r="XCP307" s="1"/>
      <c r="XCQ307" s="1"/>
      <c r="XCR307" s="1"/>
      <c r="XCS307" s="1"/>
      <c r="XCT307" s="1"/>
      <c r="XCU307" s="1"/>
      <c r="XCV307" s="1"/>
      <c r="XCW307" s="1"/>
      <c r="XCX307" s="1"/>
      <c r="XCY307" s="1"/>
      <c r="XCZ307" s="1"/>
      <c r="XDA307" s="1"/>
      <c r="XDB307" s="1"/>
      <c r="XDC307" s="1"/>
      <c r="XDD307" s="1"/>
      <c r="XDE307" s="1"/>
      <c r="XDF307" s="1"/>
      <c r="XDG307" s="1"/>
      <c r="XDH307" s="1"/>
      <c r="XDI307" s="1"/>
      <c r="XDJ307" s="1"/>
      <c r="XDK307" s="1"/>
      <c r="XDL307" s="1"/>
      <c r="XDM307" s="1"/>
      <c r="XDN307" s="1"/>
      <c r="XDO307" s="1"/>
      <c r="XDP307" s="1"/>
      <c r="XDQ307" s="1"/>
      <c r="XDR307" s="1"/>
      <c r="XDS307" s="1"/>
      <c r="XDT307" s="1"/>
      <c r="XDU307" s="1"/>
      <c r="XDV307" s="1"/>
      <c r="XDW307" s="1"/>
      <c r="XDX307" s="1"/>
      <c r="XDY307" s="1"/>
      <c r="XDZ307" s="1"/>
      <c r="XEA307" s="1"/>
      <c r="XEB307" s="1"/>
      <c r="XEC307" s="1"/>
      <c r="XED307" s="1"/>
      <c r="XEE307" s="1"/>
      <c r="XEF307" s="1"/>
      <c r="XEG307" s="1"/>
      <c r="XEH307" s="1"/>
      <c r="XEI307" s="1"/>
      <c r="XEJ307" s="1"/>
      <c r="XEK307" s="1"/>
      <c r="XEL307" s="1"/>
      <c r="XEM307" s="1"/>
      <c r="XEN307" s="1"/>
      <c r="XEO307" s="1"/>
      <c r="XEP307" s="1"/>
      <c r="XEQ307" s="1"/>
      <c r="XER307" s="1"/>
      <c r="XES307" s="1"/>
      <c r="XET307" s="1"/>
      <c r="XEU307" s="1"/>
      <c r="XEV307" s="1"/>
      <c r="XEW307" s="1"/>
      <c r="XEX307" s="1"/>
      <c r="XEY307" s="1"/>
      <c r="XEZ307" s="1"/>
      <c r="XFA307" s="1"/>
      <c r="XFB307" s="1"/>
      <c r="XFC307" s="1"/>
    </row>
    <row r="308" spans="1:150 16226:16383" s="3" customFormat="1" ht="20.25" customHeight="1" x14ac:dyDescent="0.35">
      <c r="A308" s="93">
        <f t="shared" si="140"/>
        <v>5</v>
      </c>
      <c r="B308" s="93"/>
      <c r="C308" s="49" t="s">
        <v>329</v>
      </c>
      <c r="D308" s="49" t="s">
        <v>366</v>
      </c>
      <c r="E308" s="70">
        <f>(116.17)*(10.764)</f>
        <v>1250.45388</v>
      </c>
      <c r="F308" s="70">
        <f>(3.97*1.53+2.64*1.63)*(10.764)</f>
        <v>111.70125720000001</v>
      </c>
      <c r="G308" s="77">
        <v>0</v>
      </c>
      <c r="H308" s="77">
        <f t="shared" si="138"/>
        <v>1362.1551372000001</v>
      </c>
      <c r="I308" s="1"/>
      <c r="J308" s="1"/>
      <c r="K308" s="1"/>
      <c r="L308" s="1"/>
      <c r="M308" s="1"/>
      <c r="N308" s="1"/>
      <c r="O308" s="1"/>
      <c r="P308" s="1"/>
      <c r="Q308" s="1"/>
      <c r="R308" s="1"/>
      <c r="S308" s="1"/>
      <c r="T308" s="22" t="str">
        <f t="shared" ca="1" si="139"/>
        <v>12105,..,3705</v>
      </c>
      <c r="U308" s="22">
        <f t="shared" ref="U308:V308" ca="1" si="143">U307+1</f>
        <v>12105</v>
      </c>
      <c r="V308" s="22">
        <f t="shared" ca="1" si="143"/>
        <v>3705</v>
      </c>
      <c r="W308" s="1"/>
      <c r="X308" s="1"/>
      <c r="Y308" s="1"/>
      <c r="Z308" s="1"/>
      <c r="AA308" s="1"/>
      <c r="AB308" s="1"/>
      <c r="AC308" s="1"/>
      <c r="AD308" s="1"/>
      <c r="AE308" s="1"/>
      <c r="AF308" s="1"/>
      <c r="AG308" s="1"/>
      <c r="AH308" s="1"/>
      <c r="AI308" s="1"/>
      <c r="AJ308" s="1"/>
      <c r="AK308" s="1"/>
      <c r="AL308" s="1"/>
      <c r="AM308" s="1"/>
      <c r="AN308" s="1"/>
      <c r="AO308" s="1"/>
      <c r="AP308" s="1"/>
      <c r="AQ308" s="1"/>
      <c r="AR308" s="1"/>
      <c r="AS308" s="1"/>
      <c r="AT308" s="1"/>
      <c r="AU308" s="1"/>
      <c r="AV308" s="1"/>
      <c r="AW308" s="1"/>
      <c r="AX308" s="1"/>
      <c r="AY308" s="1"/>
      <c r="AZ308" s="1"/>
      <c r="BA308" s="1"/>
      <c r="BB308" s="1"/>
      <c r="BC308" s="1"/>
      <c r="BD308" s="1"/>
      <c r="BE308" s="1"/>
      <c r="BF308" s="1"/>
      <c r="BG308" s="1"/>
      <c r="BH308" s="1"/>
      <c r="BI308" s="1"/>
      <c r="BJ308" s="1"/>
      <c r="BK308" s="1"/>
      <c r="BL308" s="1"/>
      <c r="BM308" s="1"/>
      <c r="BN308" s="1"/>
      <c r="BO308" s="1"/>
      <c r="BP308" s="1"/>
      <c r="BQ308" s="1"/>
      <c r="BR308" s="1"/>
      <c r="BS308" s="1"/>
      <c r="BT308" s="1"/>
      <c r="BU308" s="1"/>
      <c r="BV308" s="1"/>
      <c r="BW308" s="1"/>
      <c r="BX308" s="1"/>
      <c r="BY308" s="1"/>
      <c r="BZ308" s="1"/>
      <c r="CA308" s="1"/>
      <c r="CB308" s="1"/>
      <c r="CC308" s="1"/>
      <c r="CD308" s="1"/>
      <c r="CE308" s="1"/>
      <c r="CF308" s="1"/>
      <c r="CG308" s="1"/>
      <c r="CH308" s="1"/>
      <c r="CI308" s="1"/>
      <c r="CJ308" s="1"/>
      <c r="CK308" s="1"/>
      <c r="CL308" s="1"/>
      <c r="CM308" s="1"/>
      <c r="CN308" s="1"/>
      <c r="CO308" s="1"/>
      <c r="CP308" s="1"/>
      <c r="CQ308" s="1"/>
      <c r="CR308" s="1"/>
      <c r="CS308" s="1"/>
      <c r="CT308" s="1"/>
      <c r="CU308" s="1"/>
      <c r="CV308" s="1"/>
      <c r="CW308" s="1"/>
      <c r="CX308" s="1"/>
      <c r="CY308" s="1"/>
      <c r="CZ308" s="1"/>
      <c r="DA308" s="1"/>
      <c r="DB308" s="1"/>
      <c r="DC308" s="1"/>
      <c r="DD308" s="1"/>
      <c r="DE308" s="1"/>
      <c r="DF308" s="1"/>
      <c r="DG308" s="1"/>
      <c r="DH308" s="1"/>
      <c r="DI308" s="1"/>
      <c r="DJ308" s="1"/>
      <c r="DK308" s="1"/>
      <c r="DL308" s="1"/>
      <c r="DM308" s="1"/>
      <c r="DN308" s="1"/>
      <c r="DO308" s="1"/>
      <c r="DP308" s="1"/>
      <c r="DQ308" s="1"/>
      <c r="DR308" s="1"/>
      <c r="DS308" s="1"/>
      <c r="DT308" s="1"/>
      <c r="DU308" s="1"/>
      <c r="DV308" s="1"/>
      <c r="DW308" s="1"/>
      <c r="DX308" s="1"/>
      <c r="DY308" s="1"/>
      <c r="DZ308" s="1"/>
      <c r="EA308" s="1"/>
      <c r="EB308" s="1"/>
      <c r="EC308" s="1"/>
      <c r="ED308" s="1"/>
      <c r="EE308" s="1"/>
      <c r="EF308" s="1"/>
      <c r="EG308" s="1"/>
      <c r="EH308" s="1"/>
      <c r="EI308" s="1"/>
      <c r="EJ308" s="1"/>
      <c r="EK308" s="1"/>
      <c r="EL308" s="1"/>
      <c r="EM308" s="1"/>
      <c r="EN308" s="1"/>
      <c r="EO308" s="1"/>
      <c r="EP308" s="1"/>
      <c r="EQ308" s="1"/>
      <c r="ER308" s="1"/>
      <c r="ES308" s="1"/>
      <c r="ET308" s="1"/>
      <c r="WZB308" s="1"/>
      <c r="WZC308" s="1"/>
      <c r="WZD308" s="1"/>
      <c r="WZE308" s="1"/>
      <c r="WZF308" s="1"/>
      <c r="WZG308" s="1"/>
      <c r="WZH308" s="1"/>
      <c r="WZI308" s="1"/>
      <c r="WZJ308" s="1"/>
      <c r="WZK308" s="1"/>
      <c r="WZL308" s="1"/>
      <c r="WZM308" s="1"/>
      <c r="WZN308" s="1"/>
      <c r="WZO308" s="1"/>
      <c r="WZP308" s="1"/>
      <c r="WZQ308" s="1"/>
      <c r="WZR308" s="1"/>
      <c r="WZS308" s="1"/>
      <c r="WZT308" s="1"/>
      <c r="WZU308" s="1"/>
      <c r="WZV308" s="1"/>
      <c r="WZW308" s="1"/>
      <c r="WZX308" s="1"/>
      <c r="WZY308" s="1"/>
      <c r="WZZ308" s="1"/>
      <c r="XAA308" s="1"/>
      <c r="XAB308" s="1"/>
      <c r="XAC308" s="1"/>
      <c r="XAD308" s="1"/>
      <c r="XAE308" s="1"/>
      <c r="XAF308" s="1"/>
      <c r="XAG308" s="1"/>
      <c r="XAH308" s="1"/>
      <c r="XAI308" s="1"/>
      <c r="XAJ308" s="1"/>
      <c r="XAK308" s="1"/>
      <c r="XAL308" s="1"/>
      <c r="XAM308" s="1"/>
      <c r="XAN308" s="1"/>
      <c r="XAO308" s="1"/>
      <c r="XAP308" s="1"/>
      <c r="XAQ308" s="1"/>
      <c r="XAR308" s="1"/>
      <c r="XAS308" s="1"/>
      <c r="XAT308" s="1"/>
      <c r="XAU308" s="1"/>
      <c r="XAV308" s="1"/>
      <c r="XAW308" s="1"/>
      <c r="XAX308" s="1"/>
      <c r="XAY308" s="1"/>
      <c r="XAZ308" s="1"/>
      <c r="XBA308" s="1"/>
      <c r="XBB308" s="1"/>
      <c r="XBC308" s="1"/>
      <c r="XBD308" s="1"/>
      <c r="XBE308" s="1"/>
      <c r="XBF308" s="1"/>
      <c r="XBG308" s="1"/>
      <c r="XBH308" s="1"/>
      <c r="XBI308" s="1"/>
      <c r="XBJ308" s="1"/>
      <c r="XBK308" s="1"/>
      <c r="XBL308" s="1"/>
      <c r="XBM308" s="1"/>
      <c r="XBN308" s="1"/>
      <c r="XBO308" s="1"/>
      <c r="XBP308" s="1"/>
      <c r="XBQ308" s="1"/>
      <c r="XBR308" s="1"/>
      <c r="XBS308" s="1"/>
      <c r="XBT308" s="1"/>
      <c r="XBU308" s="1"/>
      <c r="XBV308" s="1"/>
      <c r="XBW308" s="1"/>
      <c r="XBX308" s="1"/>
      <c r="XBY308" s="1"/>
      <c r="XBZ308" s="1"/>
      <c r="XCA308" s="1"/>
      <c r="XCB308" s="1"/>
      <c r="XCC308" s="1"/>
      <c r="XCD308" s="1"/>
      <c r="XCE308" s="1"/>
      <c r="XCF308" s="1"/>
      <c r="XCG308" s="1"/>
      <c r="XCH308" s="1"/>
      <c r="XCI308" s="1"/>
      <c r="XCJ308" s="1"/>
      <c r="XCK308" s="1"/>
      <c r="XCL308" s="1"/>
      <c r="XCM308" s="1"/>
      <c r="XCN308" s="1"/>
      <c r="XCO308" s="1"/>
      <c r="XCP308" s="1"/>
      <c r="XCQ308" s="1"/>
      <c r="XCR308" s="1"/>
      <c r="XCS308" s="1"/>
      <c r="XCT308" s="1"/>
      <c r="XCU308" s="1"/>
      <c r="XCV308" s="1"/>
      <c r="XCW308" s="1"/>
      <c r="XCX308" s="1"/>
      <c r="XCY308" s="1"/>
      <c r="XCZ308" s="1"/>
      <c r="XDA308" s="1"/>
      <c r="XDB308" s="1"/>
      <c r="XDC308" s="1"/>
      <c r="XDD308" s="1"/>
      <c r="XDE308" s="1"/>
      <c r="XDF308" s="1"/>
      <c r="XDG308" s="1"/>
      <c r="XDH308" s="1"/>
      <c r="XDI308" s="1"/>
      <c r="XDJ308" s="1"/>
      <c r="XDK308" s="1"/>
      <c r="XDL308" s="1"/>
      <c r="XDM308" s="1"/>
      <c r="XDN308" s="1"/>
      <c r="XDO308" s="1"/>
      <c r="XDP308" s="1"/>
      <c r="XDQ308" s="1"/>
      <c r="XDR308" s="1"/>
      <c r="XDS308" s="1"/>
      <c r="XDT308" s="1"/>
      <c r="XDU308" s="1"/>
      <c r="XDV308" s="1"/>
      <c r="XDW308" s="1"/>
      <c r="XDX308" s="1"/>
      <c r="XDY308" s="1"/>
      <c r="XDZ308" s="1"/>
      <c r="XEA308" s="1"/>
      <c r="XEB308" s="1"/>
      <c r="XEC308" s="1"/>
      <c r="XED308" s="1"/>
      <c r="XEE308" s="1"/>
      <c r="XEF308" s="1"/>
      <c r="XEG308" s="1"/>
      <c r="XEH308" s="1"/>
      <c r="XEI308" s="1"/>
      <c r="XEJ308" s="1"/>
      <c r="XEK308" s="1"/>
      <c r="XEL308" s="1"/>
      <c r="XEM308" s="1"/>
      <c r="XEN308" s="1"/>
      <c r="XEO308" s="1"/>
      <c r="XEP308" s="1"/>
      <c r="XEQ308" s="1"/>
      <c r="XER308" s="1"/>
      <c r="XES308" s="1"/>
      <c r="XET308" s="1"/>
      <c r="XEU308" s="1"/>
      <c r="XEV308" s="1"/>
      <c r="XEW308" s="1"/>
      <c r="XEX308" s="1"/>
      <c r="XEY308" s="1"/>
      <c r="XEZ308" s="1"/>
      <c r="XFA308" s="1"/>
      <c r="XFB308" s="1"/>
      <c r="XFC308" s="1"/>
    </row>
    <row r="309" spans="1:150 16226:16383" s="3" customFormat="1" ht="20.25" customHeight="1" x14ac:dyDescent="0.35">
      <c r="A309" s="93">
        <f t="shared" si="140"/>
        <v>6</v>
      </c>
      <c r="B309" s="93"/>
      <c r="C309" s="49" t="s">
        <v>329</v>
      </c>
      <c r="D309" s="49" t="s">
        <v>366</v>
      </c>
      <c r="E309" s="70">
        <f>(116.17)*(10.764)</f>
        <v>1250.45388</v>
      </c>
      <c r="F309" s="70">
        <f>(3.97*1.53+2.64*1.63)*(10.764)</f>
        <v>111.70125720000001</v>
      </c>
      <c r="G309" s="77">
        <v>0</v>
      </c>
      <c r="H309" s="77">
        <f t="shared" si="138"/>
        <v>1362.1551372000001</v>
      </c>
      <c r="I309" s="1"/>
      <c r="J309" s="1"/>
      <c r="K309" s="1"/>
      <c r="L309" s="1"/>
      <c r="M309" s="1"/>
      <c r="N309" s="1"/>
      <c r="O309" s="1"/>
      <c r="P309" s="1"/>
      <c r="Q309" s="1"/>
      <c r="R309" s="1"/>
      <c r="S309" s="1"/>
      <c r="T309" s="22" t="str">
        <f t="shared" ca="1" si="139"/>
        <v>12106,..,3706</v>
      </c>
      <c r="U309" s="22">
        <f t="shared" ref="U309:V309" ca="1" si="144">U308+1</f>
        <v>12106</v>
      </c>
      <c r="V309" s="22">
        <f t="shared" ca="1" si="144"/>
        <v>3706</v>
      </c>
      <c r="W309" s="1"/>
      <c r="X309" s="1"/>
      <c r="Y309" s="1"/>
      <c r="Z309" s="1"/>
      <c r="AA309" s="1"/>
      <c r="AB309" s="1"/>
      <c r="AC309" s="1"/>
      <c r="AD309" s="1"/>
      <c r="AE309" s="1"/>
      <c r="AF309" s="1"/>
      <c r="AG309" s="1"/>
      <c r="AH309" s="1"/>
      <c r="AI309" s="1"/>
      <c r="AJ309" s="1"/>
      <c r="AK309" s="1"/>
      <c r="AL309" s="1"/>
      <c r="AM309" s="1"/>
      <c r="AN309" s="1"/>
      <c r="AO309" s="1"/>
      <c r="AP309" s="1"/>
      <c r="AQ309" s="1"/>
      <c r="AR309" s="1"/>
      <c r="AS309" s="1"/>
      <c r="AT309" s="1"/>
      <c r="AU309" s="1"/>
      <c r="AV309" s="1"/>
      <c r="AW309" s="1"/>
      <c r="AX309" s="1"/>
      <c r="AY309" s="1"/>
      <c r="AZ309" s="1"/>
      <c r="BA309" s="1"/>
      <c r="BB309" s="1"/>
      <c r="BC309" s="1"/>
      <c r="BD309" s="1"/>
      <c r="BE309" s="1"/>
      <c r="BF309" s="1"/>
      <c r="BG309" s="1"/>
      <c r="BH309" s="1"/>
      <c r="BI309" s="1"/>
      <c r="BJ309" s="1"/>
      <c r="BK309" s="1"/>
      <c r="BL309" s="1"/>
      <c r="BM309" s="1"/>
      <c r="BN309" s="1"/>
      <c r="BO309" s="1"/>
      <c r="BP309" s="1"/>
      <c r="BQ309" s="1"/>
      <c r="BR309" s="1"/>
      <c r="BS309" s="1"/>
      <c r="BT309" s="1"/>
      <c r="BU309" s="1"/>
      <c r="BV309" s="1"/>
      <c r="BW309" s="1"/>
      <c r="BX309" s="1"/>
      <c r="BY309" s="1"/>
      <c r="BZ309" s="1"/>
      <c r="CA309" s="1"/>
      <c r="CB309" s="1"/>
      <c r="CC309" s="1"/>
      <c r="CD309" s="1"/>
      <c r="CE309" s="1"/>
      <c r="CF309" s="1"/>
      <c r="CG309" s="1"/>
      <c r="CH309" s="1"/>
      <c r="CI309" s="1"/>
      <c r="CJ309" s="1"/>
      <c r="CK309" s="1"/>
      <c r="CL309" s="1"/>
      <c r="CM309" s="1"/>
      <c r="CN309" s="1"/>
      <c r="CO309" s="1"/>
      <c r="CP309" s="1"/>
      <c r="CQ309" s="1"/>
      <c r="CR309" s="1"/>
      <c r="CS309" s="1"/>
      <c r="CT309" s="1"/>
      <c r="CU309" s="1"/>
      <c r="CV309" s="1"/>
      <c r="CW309" s="1"/>
      <c r="CX309" s="1"/>
      <c r="CY309" s="1"/>
      <c r="CZ309" s="1"/>
      <c r="DA309" s="1"/>
      <c r="DB309" s="1"/>
      <c r="DC309" s="1"/>
      <c r="DD309" s="1"/>
      <c r="DE309" s="1"/>
      <c r="DF309" s="1"/>
      <c r="DG309" s="1"/>
      <c r="DH309" s="1"/>
      <c r="DI309" s="1"/>
      <c r="DJ309" s="1"/>
      <c r="DK309" s="1"/>
      <c r="DL309" s="1"/>
      <c r="DM309" s="1"/>
      <c r="DN309" s="1"/>
      <c r="DO309" s="1"/>
      <c r="DP309" s="1"/>
      <c r="DQ309" s="1"/>
      <c r="DR309" s="1"/>
      <c r="DS309" s="1"/>
      <c r="DT309" s="1"/>
      <c r="DU309" s="1"/>
      <c r="DV309" s="1"/>
      <c r="DW309" s="1"/>
      <c r="DX309" s="1"/>
      <c r="DY309" s="1"/>
      <c r="DZ309" s="1"/>
      <c r="EA309" s="1"/>
      <c r="EB309" s="1"/>
      <c r="EC309" s="1"/>
      <c r="ED309" s="1"/>
      <c r="EE309" s="1"/>
      <c r="EF309" s="1"/>
      <c r="EG309" s="1"/>
      <c r="EH309" s="1"/>
      <c r="EI309" s="1"/>
      <c r="EJ309" s="1"/>
      <c r="EK309" s="1"/>
      <c r="EL309" s="1"/>
      <c r="EM309" s="1"/>
      <c r="EN309" s="1"/>
      <c r="EO309" s="1"/>
      <c r="EP309" s="1"/>
      <c r="EQ309" s="1"/>
      <c r="ER309" s="1"/>
      <c r="ES309" s="1"/>
      <c r="ET309" s="1"/>
      <c r="WZB309" s="1"/>
      <c r="WZC309" s="1"/>
      <c r="WZD309" s="1"/>
      <c r="WZE309" s="1"/>
      <c r="WZF309" s="1"/>
      <c r="WZG309" s="1"/>
      <c r="WZH309" s="1"/>
      <c r="WZI309" s="1"/>
      <c r="WZJ309" s="1"/>
      <c r="WZK309" s="1"/>
      <c r="WZL309" s="1"/>
      <c r="WZM309" s="1"/>
      <c r="WZN309" s="1"/>
      <c r="WZO309" s="1"/>
      <c r="WZP309" s="1"/>
      <c r="WZQ309" s="1"/>
      <c r="WZR309" s="1"/>
      <c r="WZS309" s="1"/>
      <c r="WZT309" s="1"/>
      <c r="WZU309" s="1"/>
      <c r="WZV309" s="1"/>
      <c r="WZW309" s="1"/>
      <c r="WZX309" s="1"/>
      <c r="WZY309" s="1"/>
      <c r="WZZ309" s="1"/>
      <c r="XAA309" s="1"/>
      <c r="XAB309" s="1"/>
      <c r="XAC309" s="1"/>
      <c r="XAD309" s="1"/>
      <c r="XAE309" s="1"/>
      <c r="XAF309" s="1"/>
      <c r="XAG309" s="1"/>
      <c r="XAH309" s="1"/>
      <c r="XAI309" s="1"/>
      <c r="XAJ309" s="1"/>
      <c r="XAK309" s="1"/>
      <c r="XAL309" s="1"/>
      <c r="XAM309" s="1"/>
      <c r="XAN309" s="1"/>
      <c r="XAO309" s="1"/>
      <c r="XAP309" s="1"/>
      <c r="XAQ309" s="1"/>
      <c r="XAR309" s="1"/>
      <c r="XAS309" s="1"/>
      <c r="XAT309" s="1"/>
      <c r="XAU309" s="1"/>
      <c r="XAV309" s="1"/>
      <c r="XAW309" s="1"/>
      <c r="XAX309" s="1"/>
      <c r="XAY309" s="1"/>
      <c r="XAZ309" s="1"/>
      <c r="XBA309" s="1"/>
      <c r="XBB309" s="1"/>
      <c r="XBC309" s="1"/>
      <c r="XBD309" s="1"/>
      <c r="XBE309" s="1"/>
      <c r="XBF309" s="1"/>
      <c r="XBG309" s="1"/>
      <c r="XBH309" s="1"/>
      <c r="XBI309" s="1"/>
      <c r="XBJ309" s="1"/>
      <c r="XBK309" s="1"/>
      <c r="XBL309" s="1"/>
      <c r="XBM309" s="1"/>
      <c r="XBN309" s="1"/>
      <c r="XBO309" s="1"/>
      <c r="XBP309" s="1"/>
      <c r="XBQ309" s="1"/>
      <c r="XBR309" s="1"/>
      <c r="XBS309" s="1"/>
      <c r="XBT309" s="1"/>
      <c r="XBU309" s="1"/>
      <c r="XBV309" s="1"/>
      <c r="XBW309" s="1"/>
      <c r="XBX309" s="1"/>
      <c r="XBY309" s="1"/>
      <c r="XBZ309" s="1"/>
      <c r="XCA309" s="1"/>
      <c r="XCB309" s="1"/>
      <c r="XCC309" s="1"/>
      <c r="XCD309" s="1"/>
      <c r="XCE309" s="1"/>
      <c r="XCF309" s="1"/>
      <c r="XCG309" s="1"/>
      <c r="XCH309" s="1"/>
      <c r="XCI309" s="1"/>
      <c r="XCJ309" s="1"/>
      <c r="XCK309" s="1"/>
      <c r="XCL309" s="1"/>
      <c r="XCM309" s="1"/>
      <c r="XCN309" s="1"/>
      <c r="XCO309" s="1"/>
      <c r="XCP309" s="1"/>
      <c r="XCQ309" s="1"/>
      <c r="XCR309" s="1"/>
      <c r="XCS309" s="1"/>
      <c r="XCT309" s="1"/>
      <c r="XCU309" s="1"/>
      <c r="XCV309" s="1"/>
      <c r="XCW309" s="1"/>
      <c r="XCX309" s="1"/>
      <c r="XCY309" s="1"/>
      <c r="XCZ309" s="1"/>
      <c r="XDA309" s="1"/>
      <c r="XDB309" s="1"/>
      <c r="XDC309" s="1"/>
      <c r="XDD309" s="1"/>
      <c r="XDE309" s="1"/>
      <c r="XDF309" s="1"/>
      <c r="XDG309" s="1"/>
      <c r="XDH309" s="1"/>
      <c r="XDI309" s="1"/>
      <c r="XDJ309" s="1"/>
      <c r="XDK309" s="1"/>
      <c r="XDL309" s="1"/>
      <c r="XDM309" s="1"/>
      <c r="XDN309" s="1"/>
      <c r="XDO309" s="1"/>
      <c r="XDP309" s="1"/>
      <c r="XDQ309" s="1"/>
      <c r="XDR309" s="1"/>
      <c r="XDS309" s="1"/>
      <c r="XDT309" s="1"/>
      <c r="XDU309" s="1"/>
      <c r="XDV309" s="1"/>
      <c r="XDW309" s="1"/>
      <c r="XDX309" s="1"/>
      <c r="XDY309" s="1"/>
      <c r="XDZ309" s="1"/>
      <c r="XEA309" s="1"/>
      <c r="XEB309" s="1"/>
      <c r="XEC309" s="1"/>
      <c r="XED309" s="1"/>
      <c r="XEE309" s="1"/>
      <c r="XEF309" s="1"/>
      <c r="XEG309" s="1"/>
      <c r="XEH309" s="1"/>
      <c r="XEI309" s="1"/>
      <c r="XEJ309" s="1"/>
      <c r="XEK309" s="1"/>
      <c r="XEL309" s="1"/>
      <c r="XEM309" s="1"/>
      <c r="XEN309" s="1"/>
      <c r="XEO309" s="1"/>
      <c r="XEP309" s="1"/>
      <c r="XEQ309" s="1"/>
      <c r="XER309" s="1"/>
      <c r="XES309" s="1"/>
      <c r="XET309" s="1"/>
      <c r="XEU309" s="1"/>
      <c r="XEV309" s="1"/>
      <c r="XEW309" s="1"/>
      <c r="XEX309" s="1"/>
      <c r="XEY309" s="1"/>
      <c r="XEZ309" s="1"/>
      <c r="XFA309" s="1"/>
      <c r="XFB309" s="1"/>
      <c r="XFC309" s="1"/>
    </row>
    <row r="310" spans="1:150 16226:16383" s="3" customFormat="1" ht="20.25" customHeight="1" x14ac:dyDescent="0.35">
      <c r="A310" s="192" t="s">
        <v>368</v>
      </c>
      <c r="B310" s="192"/>
      <c r="C310" s="192"/>
      <c r="D310" s="192"/>
      <c r="E310" s="192"/>
      <c r="F310" s="192"/>
      <c r="G310" s="192"/>
      <c r="H310" s="192"/>
      <c r="I310" s="4">
        <f>1</f>
        <v>1</v>
      </c>
      <c r="J310" s="1"/>
      <c r="K310" s="1"/>
      <c r="L310" s="1"/>
      <c r="M310" s="1"/>
      <c r="N310" s="1"/>
      <c r="O310" s="1"/>
      <c r="P310" s="1"/>
      <c r="Q310" s="1"/>
      <c r="R310" s="1"/>
      <c r="S310" s="1"/>
      <c r="T310" s="1"/>
      <c r="U310" s="1"/>
      <c r="V310" s="1"/>
      <c r="W310" s="1"/>
      <c r="X310" s="1"/>
      <c r="Y310" s="1"/>
      <c r="Z310" s="1"/>
      <c r="AA310" s="1"/>
      <c r="AB310" s="1"/>
      <c r="AC310" s="1"/>
      <c r="AD310" s="1"/>
      <c r="AE310" s="1"/>
      <c r="AF310" s="1"/>
      <c r="AG310" s="1"/>
      <c r="AH310" s="1"/>
      <c r="AI310" s="1"/>
      <c r="AJ310" s="1"/>
      <c r="AK310" s="1"/>
      <c r="AL310" s="1"/>
      <c r="AM310" s="1"/>
      <c r="AN310" s="1"/>
      <c r="AO310" s="1"/>
      <c r="AP310" s="1"/>
      <c r="AQ310" s="1"/>
      <c r="AR310" s="1"/>
      <c r="AS310" s="1"/>
      <c r="AT310" s="1"/>
      <c r="AU310" s="1"/>
      <c r="AV310" s="1"/>
      <c r="AW310" s="1"/>
      <c r="AX310" s="1"/>
      <c r="AY310" s="1"/>
      <c r="AZ310" s="1"/>
      <c r="BA310" s="1"/>
      <c r="BB310" s="1"/>
      <c r="BC310" s="1"/>
      <c r="BD310" s="1"/>
      <c r="BE310" s="1"/>
      <c r="BF310" s="1"/>
      <c r="BG310" s="1"/>
      <c r="BH310" s="1"/>
      <c r="BI310" s="1"/>
      <c r="BJ310" s="1"/>
      <c r="BK310" s="1"/>
      <c r="BL310" s="1"/>
      <c r="BM310" s="1"/>
      <c r="BN310" s="1"/>
      <c r="BO310" s="1"/>
      <c r="BP310" s="1"/>
      <c r="BQ310" s="1"/>
      <c r="BR310" s="1"/>
      <c r="BS310" s="1"/>
      <c r="BT310" s="1"/>
      <c r="BU310" s="1"/>
      <c r="BV310" s="1"/>
      <c r="BW310" s="1"/>
      <c r="BX310" s="1"/>
      <c r="BY310" s="1"/>
      <c r="BZ310" s="1"/>
      <c r="CA310" s="1"/>
      <c r="CB310" s="1"/>
      <c r="CC310" s="1"/>
      <c r="CD310" s="1"/>
      <c r="CE310" s="1"/>
      <c r="CF310" s="1"/>
      <c r="CG310" s="1"/>
      <c r="CH310" s="1"/>
      <c r="CI310" s="1"/>
      <c r="CJ310" s="1"/>
      <c r="CK310" s="1"/>
      <c r="CL310" s="1"/>
      <c r="CM310" s="1"/>
      <c r="CN310" s="1"/>
      <c r="CO310" s="1"/>
      <c r="CP310" s="1"/>
      <c r="CQ310" s="1"/>
      <c r="CR310" s="1"/>
      <c r="CS310" s="1"/>
      <c r="CT310" s="1"/>
      <c r="CU310" s="1"/>
      <c r="CV310" s="1"/>
      <c r="CW310" s="1"/>
      <c r="CX310" s="1"/>
      <c r="CY310" s="1"/>
      <c r="CZ310" s="1"/>
      <c r="DA310" s="1"/>
      <c r="DB310" s="1"/>
      <c r="DC310" s="1"/>
      <c r="DD310" s="1"/>
      <c r="DE310" s="1"/>
      <c r="DF310" s="1"/>
      <c r="DG310" s="1"/>
      <c r="DH310" s="1"/>
      <c r="DI310" s="1"/>
      <c r="DJ310" s="1"/>
      <c r="DK310" s="1"/>
      <c r="DL310" s="1"/>
      <c r="DM310" s="1"/>
      <c r="DN310" s="1"/>
      <c r="DO310" s="1"/>
      <c r="DP310" s="1"/>
      <c r="DQ310" s="1"/>
      <c r="DR310" s="1"/>
      <c r="DS310" s="1"/>
      <c r="DT310" s="1"/>
      <c r="DU310" s="1"/>
      <c r="DV310" s="1"/>
      <c r="DW310" s="1"/>
      <c r="DX310" s="1"/>
      <c r="DY310" s="1"/>
      <c r="DZ310" s="1"/>
      <c r="EA310" s="1"/>
      <c r="EB310" s="1"/>
      <c r="EC310" s="1"/>
      <c r="ED310" s="1"/>
      <c r="EE310" s="1"/>
      <c r="EF310" s="1"/>
      <c r="EG310" s="1"/>
      <c r="EH310" s="1"/>
      <c r="EI310" s="1"/>
      <c r="EJ310" s="1"/>
      <c r="EK310" s="1"/>
      <c r="EL310" s="1"/>
      <c r="EM310" s="1"/>
      <c r="EN310" s="1"/>
      <c r="EO310" s="1"/>
      <c r="EP310" s="1"/>
      <c r="EQ310" s="1"/>
      <c r="ER310" s="1"/>
      <c r="ES310" s="1"/>
      <c r="ET310" s="1"/>
      <c r="WZB310" s="1"/>
      <c r="WZC310" s="1"/>
      <c r="WZD310" s="1"/>
      <c r="WZE310" s="1"/>
      <c r="WZF310" s="1"/>
      <c r="WZG310" s="1"/>
      <c r="WZH310" s="1"/>
      <c r="WZI310" s="1"/>
      <c r="WZJ310" s="1"/>
      <c r="WZK310" s="1"/>
      <c r="WZL310" s="1"/>
      <c r="WZM310" s="1"/>
      <c r="WZN310" s="1"/>
      <c r="WZO310" s="1"/>
      <c r="WZP310" s="1"/>
      <c r="WZQ310" s="1"/>
      <c r="WZR310" s="1"/>
      <c r="WZS310" s="1"/>
      <c r="WZT310" s="1"/>
      <c r="WZU310" s="1"/>
      <c r="WZV310" s="1"/>
      <c r="WZW310" s="1"/>
      <c r="WZX310" s="1"/>
      <c r="WZY310" s="1"/>
      <c r="WZZ310" s="1"/>
      <c r="XAA310" s="1"/>
      <c r="XAB310" s="1"/>
      <c r="XAC310" s="1"/>
      <c r="XAD310" s="1"/>
      <c r="XAE310" s="1"/>
      <c r="XAF310" s="1"/>
      <c r="XAG310" s="1"/>
      <c r="XAH310" s="1"/>
      <c r="XAI310" s="1"/>
      <c r="XAJ310" s="1"/>
      <c r="XAK310" s="1"/>
      <c r="XAL310" s="1"/>
      <c r="XAM310" s="1"/>
      <c r="XAN310" s="1"/>
      <c r="XAO310" s="1"/>
      <c r="XAP310" s="1"/>
      <c r="XAQ310" s="1"/>
      <c r="XAR310" s="1"/>
      <c r="XAS310" s="1"/>
      <c r="XAT310" s="1"/>
      <c r="XAU310" s="1"/>
      <c r="XAV310" s="1"/>
      <c r="XAW310" s="1"/>
      <c r="XAX310" s="1"/>
      <c r="XAY310" s="1"/>
      <c r="XAZ310" s="1"/>
      <c r="XBA310" s="1"/>
      <c r="XBB310" s="1"/>
      <c r="XBC310" s="1"/>
      <c r="XBD310" s="1"/>
      <c r="XBE310" s="1"/>
      <c r="XBF310" s="1"/>
      <c r="XBG310" s="1"/>
      <c r="XBH310" s="1"/>
      <c r="XBI310" s="1"/>
      <c r="XBJ310" s="1"/>
      <c r="XBK310" s="1"/>
      <c r="XBL310" s="1"/>
      <c r="XBM310" s="1"/>
      <c r="XBN310" s="1"/>
      <c r="XBO310" s="1"/>
      <c r="XBP310" s="1"/>
      <c r="XBQ310" s="1"/>
      <c r="XBR310" s="1"/>
      <c r="XBS310" s="1"/>
      <c r="XBT310" s="1"/>
      <c r="XBU310" s="1"/>
      <c r="XBV310" s="1"/>
      <c r="XBW310" s="1"/>
      <c r="XBX310" s="1"/>
      <c r="XBY310" s="1"/>
      <c r="XBZ310" s="1"/>
      <c r="XCA310" s="1"/>
      <c r="XCB310" s="1"/>
      <c r="XCC310" s="1"/>
      <c r="XCD310" s="1"/>
      <c r="XCE310" s="1"/>
      <c r="XCF310" s="1"/>
      <c r="XCG310" s="1"/>
      <c r="XCH310" s="1"/>
      <c r="XCI310" s="1"/>
      <c r="XCJ310" s="1"/>
      <c r="XCK310" s="1"/>
      <c r="XCL310" s="1"/>
      <c r="XCM310" s="1"/>
      <c r="XCN310" s="1"/>
      <c r="XCO310" s="1"/>
      <c r="XCP310" s="1"/>
      <c r="XCQ310" s="1"/>
      <c r="XCR310" s="1"/>
      <c r="XCS310" s="1"/>
      <c r="XCT310" s="1"/>
      <c r="XCU310" s="1"/>
      <c r="XCV310" s="1"/>
      <c r="XCW310" s="1"/>
      <c r="XCX310" s="1"/>
      <c r="XCY310" s="1"/>
      <c r="XCZ310" s="1"/>
      <c r="XDA310" s="1"/>
      <c r="XDB310" s="1"/>
      <c r="XDC310" s="1"/>
      <c r="XDD310" s="1"/>
      <c r="XDE310" s="1"/>
      <c r="XDF310" s="1"/>
      <c r="XDG310" s="1"/>
      <c r="XDH310" s="1"/>
      <c r="XDI310" s="1"/>
      <c r="XDJ310" s="1"/>
      <c r="XDK310" s="1"/>
      <c r="XDL310" s="1"/>
      <c r="XDM310" s="1"/>
      <c r="XDN310" s="1"/>
      <c r="XDO310" s="1"/>
      <c r="XDP310" s="1"/>
      <c r="XDQ310" s="1"/>
      <c r="XDR310" s="1"/>
      <c r="XDS310" s="1"/>
      <c r="XDT310" s="1"/>
      <c r="XDU310" s="1"/>
      <c r="XDV310" s="1"/>
      <c r="XDW310" s="1"/>
      <c r="XDX310" s="1"/>
      <c r="XDY310" s="1"/>
      <c r="XDZ310" s="1"/>
      <c r="XEA310" s="1"/>
      <c r="XEB310" s="1"/>
      <c r="XEC310" s="1"/>
      <c r="XED310" s="1"/>
      <c r="XEE310" s="1"/>
      <c r="XEF310" s="1"/>
      <c r="XEG310" s="1"/>
      <c r="XEH310" s="1"/>
      <c r="XEI310" s="1"/>
      <c r="XEJ310" s="1"/>
      <c r="XEK310" s="1"/>
      <c r="XEL310" s="1"/>
      <c r="XEM310" s="1"/>
      <c r="XEN310" s="1"/>
      <c r="XEO310" s="1"/>
      <c r="XEP310" s="1"/>
      <c r="XEQ310" s="1"/>
      <c r="XER310" s="1"/>
      <c r="XES310" s="1"/>
      <c r="XET310" s="1"/>
      <c r="XEU310" s="1"/>
      <c r="XEV310" s="1"/>
      <c r="XEW310" s="1"/>
      <c r="XEX310" s="1"/>
      <c r="XEY310" s="1"/>
      <c r="XEZ310" s="1"/>
      <c r="XFA310" s="1"/>
      <c r="XFB310" s="1"/>
      <c r="XFC310" s="1"/>
    </row>
    <row r="311" spans="1:150 16226:16383" s="3" customFormat="1" ht="20.25" customHeight="1" x14ac:dyDescent="0.35">
      <c r="A311" s="93">
        <v>1</v>
      </c>
      <c r="B311" s="93"/>
      <c r="C311" s="49" t="s">
        <v>329</v>
      </c>
      <c r="D311" s="49" t="s">
        <v>360</v>
      </c>
      <c r="E311" s="70">
        <f>(144.6)*(10.764)</f>
        <v>1556.4743999999998</v>
      </c>
      <c r="F311" s="70">
        <f>(1.63*2.64+1.53*3.97)*(10.764)</f>
        <v>111.70125720000001</v>
      </c>
      <c r="G311" s="6">
        <v>0</v>
      </c>
      <c r="H311" s="6">
        <f t="shared" ref="H311" si="145">E311+F311+(IF(G311&lt;101,G311,IF(G311&lt;201,G311/2,IF(G311&lt;=301,G311/3,G311/4))))</f>
        <v>1668.1756571999999</v>
      </c>
      <c r="I311" s="1"/>
      <c r="J311" s="1"/>
      <c r="K311" s="1"/>
      <c r="L311" s="1"/>
      <c r="M311" s="1"/>
      <c r="N311" s="1"/>
      <c r="O311" s="1"/>
      <c r="P311" s="1"/>
      <c r="Q311" s="1"/>
      <c r="R311" s="1"/>
      <c r="S311" s="1"/>
      <c r="T311" s="22" t="str">
        <f t="shared" ref="T311:T316" ca="1" si="146">U311&amp;""&amp;",..,"&amp;""&amp;V311</f>
        <v>2201,..,2201</v>
      </c>
      <c r="U311" s="22">
        <f ca="1">(SUMPRODUCT(MID(0&amp;(LEFT(A310,SUM(LEN(A310)-LEN(SUBSTITUTE(A310,{"0","1","2","3"},""))))), LARGE(INDEX(ISNUMBER(--MID((LEFT(A310,SUM(LEN(A310)-LEN(SUBSTITUTE(A310,{"0","1","2","3"},""))))), ROW(INDIRECT("1:"&amp;LEN((LEFT(A310,SUM(LEN(A310)-LEN(SUBSTITUTE(A310,{"0","1","2","3"},"")))))))), 1)) * ROW(INDIRECT("1:"&amp;LEN((LEFT(A310,SUM(LEN(A310)-LEN(SUBSTITUTE(A310,{"0","1","2","3"},"")))))))), 0), ROW(INDIRECT("1:"&amp;LEN((LEFT(A310,SUM(LEN(A310)-LEN(SUBSTITUTE(A310,{"0","1","2","3"},"")))))))))+1, 1) * 10^ROW(INDIRECT("1:"&amp;LEN((LEFT(A310,SUM(LEN(A310)-LEN(SUBSTITUTE(A310,{"0","1","2","3"},""))))))))/10))*100+1</f>
        <v>2201</v>
      </c>
      <c r="V311" s="22">
        <f ca="1">(SUMPRODUCT(MID(0&amp;(--TRIM(RIGHT(SUBSTITUTE(LEFT(A310,_xlfn.AGGREGATE(16,6,FIND({0,1,2,3,4,5,6,7,8,9},A310,ROW(INDIRECT("1:"&amp;LEN(A310)))),1))," ",REPT(" ",LEN(A310))),LEN(A310)))), LARGE(INDEX(ISNUMBER(--MID((--TRIM(RIGHT(SUBSTITUTE(LEFT(A310,_xlfn.AGGREGATE(16,6,FIND({0,1,2,3,4,5,6,7,8,9},A310,ROW(INDIRECT("1:"&amp;LEN(A310)))),1))," ",REPT(" ",LEN(A310))),LEN(A310)))), ROW(INDIRECT("1:"&amp;LEN((--TRIM(RIGHT(SUBSTITUTE(LEFT(A310,_xlfn.AGGREGATE(16,6,FIND({0,1,2,3,4,5,6,7,8,9},A310,ROW(INDIRECT("1:"&amp;LEN(A310)))),1))," ",REPT(" ",LEN(A310))),LEN(A310))))))), 1)) * ROW(INDIRECT("1:"&amp;LEN((--TRIM(RIGHT(SUBSTITUTE(LEFT(A310,_xlfn.AGGREGATE(16,6,FIND({0,1,2,3,4,5,6,7,8,9},A310,ROW(INDIRECT("1:"&amp;LEN(A310)))),1))," ",REPT(" ",LEN(A310))),LEN(A310))))))), 0), ROW(INDIRECT("1:"&amp;LEN((--TRIM(RIGHT(SUBSTITUTE(LEFT(A310,_xlfn.AGGREGATE(16,6,FIND({0,1,2,3,4,5,6,7,8,9},A310,ROW(INDIRECT("1:"&amp;LEN(A310)))),1))," ",REPT(" ",LEN(A310))),LEN(A310))))))))+1, 1) * 10^ROW(INDIRECT("1:"&amp;LEN((--TRIM(RIGHT(SUBSTITUTE(LEFT(A310,_xlfn.AGGREGATE(16,6,FIND({0,1,2,3,4,5,6,7,8,9},A310,ROW(INDIRECT("1:"&amp;LEN(A310)))),1))," ",REPT(" ",LEN(A310))),LEN(A310)))))))/10))*100+1</f>
        <v>2201</v>
      </c>
      <c r="W311" s="1"/>
      <c r="X311" s="1"/>
      <c r="Y311" s="1"/>
      <c r="Z311" s="1"/>
      <c r="AA311" s="1"/>
      <c r="AB311" s="1"/>
      <c r="AC311" s="1"/>
      <c r="AD311" s="1"/>
      <c r="AE311" s="1"/>
      <c r="AF311" s="1"/>
      <c r="AG311" s="1"/>
      <c r="AH311" s="1"/>
      <c r="AI311" s="1"/>
      <c r="AJ311" s="1"/>
      <c r="AK311" s="1"/>
      <c r="AL311" s="1"/>
      <c r="AM311" s="1"/>
      <c r="AN311" s="1"/>
      <c r="AO311" s="1"/>
      <c r="AP311" s="1"/>
      <c r="AQ311" s="1"/>
      <c r="AR311" s="1"/>
      <c r="AS311" s="1"/>
      <c r="AT311" s="1"/>
      <c r="AU311" s="1"/>
      <c r="AV311" s="1"/>
      <c r="AW311" s="1"/>
      <c r="AX311" s="1"/>
      <c r="AY311" s="1"/>
      <c r="AZ311" s="1"/>
      <c r="BA311" s="1"/>
      <c r="BB311" s="1"/>
      <c r="BC311" s="1"/>
      <c r="BD311" s="1"/>
      <c r="BE311" s="1"/>
      <c r="BF311" s="1"/>
      <c r="BG311" s="1"/>
      <c r="BH311" s="1"/>
      <c r="BI311" s="1"/>
      <c r="BJ311" s="1"/>
      <c r="BK311" s="1"/>
      <c r="BL311" s="1"/>
      <c r="BM311" s="1"/>
      <c r="BN311" s="1"/>
      <c r="BO311" s="1"/>
      <c r="BP311" s="1"/>
      <c r="BQ311" s="1"/>
      <c r="BR311" s="1"/>
      <c r="BS311" s="1"/>
      <c r="BT311" s="1"/>
      <c r="BU311" s="1"/>
      <c r="BV311" s="1"/>
      <c r="BW311" s="1"/>
      <c r="BX311" s="1"/>
      <c r="BY311" s="1"/>
      <c r="BZ311" s="1"/>
      <c r="CA311" s="1"/>
      <c r="CB311" s="1"/>
      <c r="CC311" s="1"/>
      <c r="CD311" s="1"/>
      <c r="CE311" s="1"/>
      <c r="CF311" s="1"/>
      <c r="CG311" s="1"/>
      <c r="CH311" s="1"/>
      <c r="CI311" s="1"/>
      <c r="CJ311" s="1"/>
      <c r="CK311" s="1"/>
      <c r="CL311" s="1"/>
      <c r="CM311" s="1"/>
      <c r="CN311" s="1"/>
      <c r="CO311" s="1"/>
      <c r="CP311" s="1"/>
      <c r="CQ311" s="1"/>
      <c r="CR311" s="1"/>
      <c r="CS311" s="1"/>
      <c r="CT311" s="1"/>
      <c r="CU311" s="1"/>
      <c r="CV311" s="1"/>
      <c r="CW311" s="1"/>
      <c r="CX311" s="1"/>
      <c r="CY311" s="1"/>
      <c r="CZ311" s="1"/>
      <c r="DA311" s="1"/>
      <c r="DB311" s="1"/>
      <c r="DC311" s="1"/>
      <c r="DD311" s="1"/>
      <c r="DE311" s="1"/>
      <c r="DF311" s="1"/>
      <c r="DG311" s="1"/>
      <c r="DH311" s="1"/>
      <c r="DI311" s="1"/>
      <c r="DJ311" s="1"/>
      <c r="DK311" s="1"/>
      <c r="DL311" s="1"/>
      <c r="DM311" s="1"/>
      <c r="DN311" s="1"/>
      <c r="DO311" s="1"/>
      <c r="DP311" s="1"/>
      <c r="DQ311" s="1"/>
      <c r="DR311" s="1"/>
      <c r="DS311" s="1"/>
      <c r="DT311" s="1"/>
      <c r="DU311" s="1"/>
      <c r="DV311" s="1"/>
      <c r="DW311" s="1"/>
      <c r="DX311" s="1"/>
      <c r="DY311" s="1"/>
      <c r="DZ311" s="1"/>
      <c r="EA311" s="1"/>
      <c r="EB311" s="1"/>
      <c r="EC311" s="1"/>
      <c r="ED311" s="1"/>
      <c r="EE311" s="1"/>
      <c r="EF311" s="1"/>
      <c r="EG311" s="1"/>
      <c r="EH311" s="1"/>
      <c r="EI311" s="1"/>
      <c r="EJ311" s="1"/>
      <c r="EK311" s="1"/>
      <c r="EL311" s="1"/>
      <c r="EM311" s="1"/>
      <c r="EN311" s="1"/>
      <c r="EO311" s="1"/>
      <c r="EP311" s="1"/>
      <c r="EQ311" s="1"/>
      <c r="ER311" s="1"/>
      <c r="ES311" s="1"/>
      <c r="ET311" s="1"/>
      <c r="WZB311" s="1"/>
      <c r="WZC311" s="1"/>
      <c r="WZD311" s="1"/>
      <c r="WZE311" s="1"/>
      <c r="WZF311" s="1"/>
      <c r="WZG311" s="1"/>
      <c r="WZH311" s="1"/>
      <c r="WZI311" s="1"/>
      <c r="WZJ311" s="1"/>
      <c r="WZK311" s="1"/>
      <c r="WZL311" s="1"/>
      <c r="WZM311" s="1"/>
      <c r="WZN311" s="1"/>
      <c r="WZO311" s="1"/>
      <c r="WZP311" s="1"/>
      <c r="WZQ311" s="1"/>
      <c r="WZR311" s="1"/>
      <c r="WZS311" s="1"/>
      <c r="WZT311" s="1"/>
      <c r="WZU311" s="1"/>
      <c r="WZV311" s="1"/>
      <c r="WZW311" s="1"/>
      <c r="WZX311" s="1"/>
      <c r="WZY311" s="1"/>
      <c r="WZZ311" s="1"/>
      <c r="XAA311" s="1"/>
      <c r="XAB311" s="1"/>
      <c r="XAC311" s="1"/>
      <c r="XAD311" s="1"/>
      <c r="XAE311" s="1"/>
      <c r="XAF311" s="1"/>
      <c r="XAG311" s="1"/>
      <c r="XAH311" s="1"/>
      <c r="XAI311" s="1"/>
      <c r="XAJ311" s="1"/>
      <c r="XAK311" s="1"/>
      <c r="XAL311" s="1"/>
      <c r="XAM311" s="1"/>
      <c r="XAN311" s="1"/>
      <c r="XAO311" s="1"/>
      <c r="XAP311" s="1"/>
      <c r="XAQ311" s="1"/>
      <c r="XAR311" s="1"/>
      <c r="XAS311" s="1"/>
      <c r="XAT311" s="1"/>
      <c r="XAU311" s="1"/>
      <c r="XAV311" s="1"/>
      <c r="XAW311" s="1"/>
      <c r="XAX311" s="1"/>
      <c r="XAY311" s="1"/>
      <c r="XAZ311" s="1"/>
      <c r="XBA311" s="1"/>
      <c r="XBB311" s="1"/>
      <c r="XBC311" s="1"/>
      <c r="XBD311" s="1"/>
      <c r="XBE311" s="1"/>
      <c r="XBF311" s="1"/>
      <c r="XBG311" s="1"/>
      <c r="XBH311" s="1"/>
      <c r="XBI311" s="1"/>
      <c r="XBJ311" s="1"/>
      <c r="XBK311" s="1"/>
      <c r="XBL311" s="1"/>
      <c r="XBM311" s="1"/>
      <c r="XBN311" s="1"/>
      <c r="XBO311" s="1"/>
      <c r="XBP311" s="1"/>
      <c r="XBQ311" s="1"/>
      <c r="XBR311" s="1"/>
      <c r="XBS311" s="1"/>
      <c r="XBT311" s="1"/>
      <c r="XBU311" s="1"/>
      <c r="XBV311" s="1"/>
      <c r="XBW311" s="1"/>
      <c r="XBX311" s="1"/>
      <c r="XBY311" s="1"/>
      <c r="XBZ311" s="1"/>
      <c r="XCA311" s="1"/>
      <c r="XCB311" s="1"/>
      <c r="XCC311" s="1"/>
      <c r="XCD311" s="1"/>
      <c r="XCE311" s="1"/>
      <c r="XCF311" s="1"/>
      <c r="XCG311" s="1"/>
      <c r="XCH311" s="1"/>
      <c r="XCI311" s="1"/>
      <c r="XCJ311" s="1"/>
      <c r="XCK311" s="1"/>
      <c r="XCL311" s="1"/>
      <c r="XCM311" s="1"/>
      <c r="XCN311" s="1"/>
      <c r="XCO311" s="1"/>
      <c r="XCP311" s="1"/>
      <c r="XCQ311" s="1"/>
      <c r="XCR311" s="1"/>
      <c r="XCS311" s="1"/>
      <c r="XCT311" s="1"/>
      <c r="XCU311" s="1"/>
      <c r="XCV311" s="1"/>
      <c r="XCW311" s="1"/>
      <c r="XCX311" s="1"/>
      <c r="XCY311" s="1"/>
      <c r="XCZ311" s="1"/>
      <c r="XDA311" s="1"/>
      <c r="XDB311" s="1"/>
      <c r="XDC311" s="1"/>
      <c r="XDD311" s="1"/>
      <c r="XDE311" s="1"/>
      <c r="XDF311" s="1"/>
      <c r="XDG311" s="1"/>
      <c r="XDH311" s="1"/>
      <c r="XDI311" s="1"/>
      <c r="XDJ311" s="1"/>
      <c r="XDK311" s="1"/>
      <c r="XDL311" s="1"/>
      <c r="XDM311" s="1"/>
      <c r="XDN311" s="1"/>
      <c r="XDO311" s="1"/>
      <c r="XDP311" s="1"/>
      <c r="XDQ311" s="1"/>
      <c r="XDR311" s="1"/>
      <c r="XDS311" s="1"/>
      <c r="XDT311" s="1"/>
      <c r="XDU311" s="1"/>
      <c r="XDV311" s="1"/>
      <c r="XDW311" s="1"/>
      <c r="XDX311" s="1"/>
      <c r="XDY311" s="1"/>
      <c r="XDZ311" s="1"/>
      <c r="XEA311" s="1"/>
      <c r="XEB311" s="1"/>
      <c r="XEC311" s="1"/>
      <c r="XED311" s="1"/>
      <c r="XEE311" s="1"/>
      <c r="XEF311" s="1"/>
      <c r="XEG311" s="1"/>
      <c r="XEH311" s="1"/>
      <c r="XEI311" s="1"/>
      <c r="XEJ311" s="1"/>
      <c r="XEK311" s="1"/>
      <c r="XEL311" s="1"/>
      <c r="XEM311" s="1"/>
      <c r="XEN311" s="1"/>
      <c r="XEO311" s="1"/>
      <c r="XEP311" s="1"/>
      <c r="XEQ311" s="1"/>
      <c r="XER311" s="1"/>
      <c r="XES311" s="1"/>
      <c r="XET311" s="1"/>
      <c r="XEU311" s="1"/>
      <c r="XEV311" s="1"/>
      <c r="XEW311" s="1"/>
      <c r="XEX311" s="1"/>
      <c r="XEY311" s="1"/>
      <c r="XEZ311" s="1"/>
      <c r="XFA311" s="1"/>
      <c r="XFB311" s="1"/>
      <c r="XFC311" s="1"/>
    </row>
    <row r="312" spans="1:150 16226:16383" s="3" customFormat="1" ht="20.25" customHeight="1" x14ac:dyDescent="0.35">
      <c r="A312" s="84">
        <f>A311+1</f>
        <v>2</v>
      </c>
      <c r="B312" s="85"/>
      <c r="C312" s="49" t="s">
        <v>329</v>
      </c>
      <c r="D312" s="86" t="s">
        <v>369</v>
      </c>
      <c r="E312" s="95"/>
      <c r="F312" s="95"/>
      <c r="G312" s="88"/>
      <c r="H312" s="89"/>
      <c r="I312" s="1"/>
      <c r="J312" s="1"/>
      <c r="K312" s="1"/>
      <c r="L312" s="1"/>
      <c r="M312" s="1"/>
      <c r="N312" s="1"/>
      <c r="O312" s="1"/>
      <c r="P312" s="1"/>
      <c r="Q312" s="1"/>
      <c r="R312" s="1"/>
      <c r="S312" s="1"/>
      <c r="T312" s="22" t="str">
        <f t="shared" ca="1" si="146"/>
        <v>2202,..,2202</v>
      </c>
      <c r="U312" s="22">
        <f ca="1">U311+1</f>
        <v>2202</v>
      </c>
      <c r="V312" s="22">
        <f ca="1">V311+1</f>
        <v>2202</v>
      </c>
      <c r="W312" s="1"/>
      <c r="X312" s="1"/>
      <c r="Y312" s="1"/>
      <c r="Z312" s="1"/>
      <c r="AA312" s="1"/>
      <c r="AB312" s="1"/>
      <c r="AC312" s="1"/>
      <c r="AD312" s="1"/>
      <c r="AE312" s="1"/>
      <c r="AF312" s="1"/>
      <c r="AG312" s="1"/>
      <c r="AH312" s="1"/>
      <c r="AI312" s="1"/>
      <c r="AJ312" s="1"/>
      <c r="AK312" s="1"/>
      <c r="AL312" s="1"/>
      <c r="AM312" s="1"/>
      <c r="AN312" s="1"/>
      <c r="AO312" s="1"/>
      <c r="AP312" s="1"/>
      <c r="AQ312" s="1"/>
      <c r="AR312" s="1"/>
      <c r="AS312" s="1"/>
      <c r="AT312" s="1"/>
      <c r="AU312" s="1"/>
      <c r="AV312" s="1"/>
      <c r="AW312" s="1"/>
      <c r="AX312" s="1"/>
      <c r="AY312" s="1"/>
      <c r="AZ312" s="1"/>
      <c r="BA312" s="1"/>
      <c r="BB312" s="1"/>
      <c r="BC312" s="1"/>
      <c r="BD312" s="1"/>
      <c r="BE312" s="1"/>
      <c r="BF312" s="1"/>
      <c r="BG312" s="1"/>
      <c r="BH312" s="1"/>
      <c r="BI312" s="1"/>
      <c r="BJ312" s="1"/>
      <c r="BK312" s="1"/>
      <c r="BL312" s="1"/>
      <c r="BM312" s="1"/>
      <c r="BN312" s="1"/>
      <c r="BO312" s="1"/>
      <c r="BP312" s="1"/>
      <c r="BQ312" s="1"/>
      <c r="BR312" s="1"/>
      <c r="BS312" s="1"/>
      <c r="BT312" s="1"/>
      <c r="BU312" s="1"/>
      <c r="BV312" s="1"/>
      <c r="BW312" s="1"/>
      <c r="BX312" s="1"/>
      <c r="BY312" s="1"/>
      <c r="BZ312" s="1"/>
      <c r="CA312" s="1"/>
      <c r="CB312" s="1"/>
      <c r="CC312" s="1"/>
      <c r="CD312" s="1"/>
      <c r="CE312" s="1"/>
      <c r="CF312" s="1"/>
      <c r="CG312" s="1"/>
      <c r="CH312" s="1"/>
      <c r="CI312" s="1"/>
      <c r="CJ312" s="1"/>
      <c r="CK312" s="1"/>
      <c r="CL312" s="1"/>
      <c r="CM312" s="1"/>
      <c r="CN312" s="1"/>
      <c r="CO312" s="1"/>
      <c r="CP312" s="1"/>
      <c r="CQ312" s="1"/>
      <c r="CR312" s="1"/>
      <c r="CS312" s="1"/>
      <c r="CT312" s="1"/>
      <c r="CU312" s="1"/>
      <c r="CV312" s="1"/>
      <c r="CW312" s="1"/>
      <c r="CX312" s="1"/>
      <c r="CY312" s="1"/>
      <c r="CZ312" s="1"/>
      <c r="DA312" s="1"/>
      <c r="DB312" s="1"/>
      <c r="DC312" s="1"/>
      <c r="DD312" s="1"/>
      <c r="DE312" s="1"/>
      <c r="DF312" s="1"/>
      <c r="DG312" s="1"/>
      <c r="DH312" s="1"/>
      <c r="DI312" s="1"/>
      <c r="DJ312" s="1"/>
      <c r="DK312" s="1"/>
      <c r="DL312" s="1"/>
      <c r="DM312" s="1"/>
      <c r="DN312" s="1"/>
      <c r="DO312" s="1"/>
      <c r="DP312" s="1"/>
      <c r="DQ312" s="1"/>
      <c r="DR312" s="1"/>
      <c r="DS312" s="1"/>
      <c r="DT312" s="1"/>
      <c r="DU312" s="1"/>
      <c r="DV312" s="1"/>
      <c r="DW312" s="1"/>
      <c r="DX312" s="1"/>
      <c r="DY312" s="1"/>
      <c r="DZ312" s="1"/>
      <c r="EA312" s="1"/>
      <c r="EB312" s="1"/>
      <c r="EC312" s="1"/>
      <c r="ED312" s="1"/>
      <c r="EE312" s="1"/>
      <c r="EF312" s="1"/>
      <c r="EG312" s="1"/>
      <c r="EH312" s="1"/>
      <c r="EI312" s="1"/>
      <c r="EJ312" s="1"/>
      <c r="EK312" s="1"/>
      <c r="EL312" s="1"/>
      <c r="EM312" s="1"/>
      <c r="EN312" s="1"/>
      <c r="EO312" s="1"/>
      <c r="EP312" s="1"/>
      <c r="EQ312" s="1"/>
      <c r="ER312" s="1"/>
      <c r="ES312" s="1"/>
      <c r="ET312" s="1"/>
      <c r="WZB312" s="1"/>
      <c r="WZC312" s="1"/>
      <c r="WZD312" s="1"/>
      <c r="WZE312" s="1"/>
      <c r="WZF312" s="1"/>
      <c r="WZG312" s="1"/>
      <c r="WZH312" s="1"/>
      <c r="WZI312" s="1"/>
      <c r="WZJ312" s="1"/>
      <c r="WZK312" s="1"/>
      <c r="WZL312" s="1"/>
      <c r="WZM312" s="1"/>
      <c r="WZN312" s="1"/>
      <c r="WZO312" s="1"/>
      <c r="WZP312" s="1"/>
      <c r="WZQ312" s="1"/>
      <c r="WZR312" s="1"/>
      <c r="WZS312" s="1"/>
      <c r="WZT312" s="1"/>
      <c r="WZU312" s="1"/>
      <c r="WZV312" s="1"/>
      <c r="WZW312" s="1"/>
      <c r="WZX312" s="1"/>
      <c r="WZY312" s="1"/>
      <c r="WZZ312" s="1"/>
      <c r="XAA312" s="1"/>
      <c r="XAB312" s="1"/>
      <c r="XAC312" s="1"/>
      <c r="XAD312" s="1"/>
      <c r="XAE312" s="1"/>
      <c r="XAF312" s="1"/>
      <c r="XAG312" s="1"/>
      <c r="XAH312" s="1"/>
      <c r="XAI312" s="1"/>
      <c r="XAJ312" s="1"/>
      <c r="XAK312" s="1"/>
      <c r="XAL312" s="1"/>
      <c r="XAM312" s="1"/>
      <c r="XAN312" s="1"/>
      <c r="XAO312" s="1"/>
      <c r="XAP312" s="1"/>
      <c r="XAQ312" s="1"/>
      <c r="XAR312" s="1"/>
      <c r="XAS312" s="1"/>
      <c r="XAT312" s="1"/>
      <c r="XAU312" s="1"/>
      <c r="XAV312" s="1"/>
      <c r="XAW312" s="1"/>
      <c r="XAX312" s="1"/>
      <c r="XAY312" s="1"/>
      <c r="XAZ312" s="1"/>
      <c r="XBA312" s="1"/>
      <c r="XBB312" s="1"/>
      <c r="XBC312" s="1"/>
      <c r="XBD312" s="1"/>
      <c r="XBE312" s="1"/>
      <c r="XBF312" s="1"/>
      <c r="XBG312" s="1"/>
      <c r="XBH312" s="1"/>
      <c r="XBI312" s="1"/>
      <c r="XBJ312" s="1"/>
      <c r="XBK312" s="1"/>
      <c r="XBL312" s="1"/>
      <c r="XBM312" s="1"/>
      <c r="XBN312" s="1"/>
      <c r="XBO312" s="1"/>
      <c r="XBP312" s="1"/>
      <c r="XBQ312" s="1"/>
      <c r="XBR312" s="1"/>
      <c r="XBS312" s="1"/>
      <c r="XBT312" s="1"/>
      <c r="XBU312" s="1"/>
      <c r="XBV312" s="1"/>
      <c r="XBW312" s="1"/>
      <c r="XBX312" s="1"/>
      <c r="XBY312" s="1"/>
      <c r="XBZ312" s="1"/>
      <c r="XCA312" s="1"/>
      <c r="XCB312" s="1"/>
      <c r="XCC312" s="1"/>
      <c r="XCD312" s="1"/>
      <c r="XCE312" s="1"/>
      <c r="XCF312" s="1"/>
      <c r="XCG312" s="1"/>
      <c r="XCH312" s="1"/>
      <c r="XCI312" s="1"/>
      <c r="XCJ312" s="1"/>
      <c r="XCK312" s="1"/>
      <c r="XCL312" s="1"/>
      <c r="XCM312" s="1"/>
      <c r="XCN312" s="1"/>
      <c r="XCO312" s="1"/>
      <c r="XCP312" s="1"/>
      <c r="XCQ312" s="1"/>
      <c r="XCR312" s="1"/>
      <c r="XCS312" s="1"/>
      <c r="XCT312" s="1"/>
      <c r="XCU312" s="1"/>
      <c r="XCV312" s="1"/>
      <c r="XCW312" s="1"/>
      <c r="XCX312" s="1"/>
      <c r="XCY312" s="1"/>
      <c r="XCZ312" s="1"/>
      <c r="XDA312" s="1"/>
      <c r="XDB312" s="1"/>
      <c r="XDC312" s="1"/>
      <c r="XDD312" s="1"/>
      <c r="XDE312" s="1"/>
      <c r="XDF312" s="1"/>
      <c r="XDG312" s="1"/>
      <c r="XDH312" s="1"/>
      <c r="XDI312" s="1"/>
      <c r="XDJ312" s="1"/>
      <c r="XDK312" s="1"/>
      <c r="XDL312" s="1"/>
      <c r="XDM312" s="1"/>
      <c r="XDN312" s="1"/>
      <c r="XDO312" s="1"/>
      <c r="XDP312" s="1"/>
      <c r="XDQ312" s="1"/>
      <c r="XDR312" s="1"/>
      <c r="XDS312" s="1"/>
      <c r="XDT312" s="1"/>
      <c r="XDU312" s="1"/>
      <c r="XDV312" s="1"/>
      <c r="XDW312" s="1"/>
      <c r="XDX312" s="1"/>
      <c r="XDY312" s="1"/>
      <c r="XDZ312" s="1"/>
      <c r="XEA312" s="1"/>
      <c r="XEB312" s="1"/>
      <c r="XEC312" s="1"/>
      <c r="XED312" s="1"/>
      <c r="XEE312" s="1"/>
      <c r="XEF312" s="1"/>
      <c r="XEG312" s="1"/>
      <c r="XEH312" s="1"/>
      <c r="XEI312" s="1"/>
      <c r="XEJ312" s="1"/>
      <c r="XEK312" s="1"/>
      <c r="XEL312" s="1"/>
      <c r="XEM312" s="1"/>
      <c r="XEN312" s="1"/>
      <c r="XEO312" s="1"/>
      <c r="XEP312" s="1"/>
      <c r="XEQ312" s="1"/>
      <c r="XER312" s="1"/>
      <c r="XES312" s="1"/>
      <c r="XET312" s="1"/>
      <c r="XEU312" s="1"/>
      <c r="XEV312" s="1"/>
      <c r="XEW312" s="1"/>
      <c r="XEX312" s="1"/>
      <c r="XEY312" s="1"/>
      <c r="XEZ312" s="1"/>
      <c r="XFA312" s="1"/>
      <c r="XFB312" s="1"/>
      <c r="XFC312" s="1"/>
    </row>
    <row r="313" spans="1:150 16226:16383" s="3" customFormat="1" ht="20.25" customHeight="1" x14ac:dyDescent="0.35">
      <c r="A313" s="84">
        <f t="shared" ref="A313:A316" si="147">A312+1</f>
        <v>3</v>
      </c>
      <c r="B313" s="85"/>
      <c r="C313" s="49" t="s">
        <v>329</v>
      </c>
      <c r="D313" s="49" t="s">
        <v>360</v>
      </c>
      <c r="E313" s="70">
        <f>(144.6)*(10.764)</f>
        <v>1556.4743999999998</v>
      </c>
      <c r="F313" s="70">
        <f>(2.64*1.63+3.97*1.53)*(10.764)</f>
        <v>111.70125720000001</v>
      </c>
      <c r="G313" s="6">
        <v>0</v>
      </c>
      <c r="H313" s="6">
        <f t="shared" ref="H313:H316" si="148">E313+F313+(IF(G313&lt;101,G313,IF(G313&lt;201,G313/2,IF(G313&lt;=301,G313/3,G313/4))))</f>
        <v>1668.1756571999999</v>
      </c>
      <c r="I313" s="1"/>
      <c r="J313" s="1"/>
      <c r="K313" s="1"/>
      <c r="L313" s="1"/>
      <c r="M313" s="1"/>
      <c r="N313" s="1"/>
      <c r="O313" s="1"/>
      <c r="P313" s="1"/>
      <c r="Q313" s="1"/>
      <c r="R313" s="1"/>
      <c r="S313" s="1"/>
      <c r="T313" s="22" t="str">
        <f t="shared" ca="1" si="146"/>
        <v>2203,..,2203</v>
      </c>
      <c r="U313" s="22">
        <f t="shared" ref="U313:V313" ca="1" si="149">U312+1</f>
        <v>2203</v>
      </c>
      <c r="V313" s="22">
        <f t="shared" ca="1" si="149"/>
        <v>2203</v>
      </c>
      <c r="W313" s="1"/>
      <c r="X313" s="1"/>
      <c r="Y313" s="1"/>
      <c r="Z313" s="1"/>
      <c r="AA313" s="1"/>
      <c r="AB313" s="1"/>
      <c r="AC313" s="1"/>
      <c r="AD313" s="1"/>
      <c r="AE313" s="1"/>
      <c r="AF313" s="1"/>
      <c r="AG313" s="1"/>
      <c r="AH313" s="1"/>
      <c r="AI313" s="1"/>
      <c r="AJ313" s="1"/>
      <c r="AK313" s="1"/>
      <c r="AL313" s="1"/>
      <c r="AM313" s="1"/>
      <c r="AN313" s="1"/>
      <c r="AO313" s="1"/>
      <c r="AP313" s="1"/>
      <c r="AQ313" s="1"/>
      <c r="AR313" s="1"/>
      <c r="AS313" s="1"/>
      <c r="AT313" s="1"/>
      <c r="AU313" s="1"/>
      <c r="AV313" s="1"/>
      <c r="AW313" s="1"/>
      <c r="AX313" s="1"/>
      <c r="AY313" s="1"/>
      <c r="AZ313" s="1"/>
      <c r="BA313" s="1"/>
      <c r="BB313" s="1"/>
      <c r="BC313" s="1"/>
      <c r="BD313" s="1"/>
      <c r="BE313" s="1"/>
      <c r="BF313" s="1"/>
      <c r="BG313" s="1"/>
      <c r="BH313" s="1"/>
      <c r="BI313" s="1"/>
      <c r="BJ313" s="1"/>
      <c r="BK313" s="1"/>
      <c r="BL313" s="1"/>
      <c r="BM313" s="1"/>
      <c r="BN313" s="1"/>
      <c r="BO313" s="1"/>
      <c r="BP313" s="1"/>
      <c r="BQ313" s="1"/>
      <c r="BR313" s="1"/>
      <c r="BS313" s="1"/>
      <c r="BT313" s="1"/>
      <c r="BU313" s="1"/>
      <c r="BV313" s="1"/>
      <c r="BW313" s="1"/>
      <c r="BX313" s="1"/>
      <c r="BY313" s="1"/>
      <c r="BZ313" s="1"/>
      <c r="CA313" s="1"/>
      <c r="CB313" s="1"/>
      <c r="CC313" s="1"/>
      <c r="CD313" s="1"/>
      <c r="CE313" s="1"/>
      <c r="CF313" s="1"/>
      <c r="CG313" s="1"/>
      <c r="CH313" s="1"/>
      <c r="CI313" s="1"/>
      <c r="CJ313" s="1"/>
      <c r="CK313" s="1"/>
      <c r="CL313" s="1"/>
      <c r="CM313" s="1"/>
      <c r="CN313" s="1"/>
      <c r="CO313" s="1"/>
      <c r="CP313" s="1"/>
      <c r="CQ313" s="1"/>
      <c r="CR313" s="1"/>
      <c r="CS313" s="1"/>
      <c r="CT313" s="1"/>
      <c r="CU313" s="1"/>
      <c r="CV313" s="1"/>
      <c r="CW313" s="1"/>
      <c r="CX313" s="1"/>
      <c r="CY313" s="1"/>
      <c r="CZ313" s="1"/>
      <c r="DA313" s="1"/>
      <c r="DB313" s="1"/>
      <c r="DC313" s="1"/>
      <c r="DD313" s="1"/>
      <c r="DE313" s="1"/>
      <c r="DF313" s="1"/>
      <c r="DG313" s="1"/>
      <c r="DH313" s="1"/>
      <c r="DI313" s="1"/>
      <c r="DJ313" s="1"/>
      <c r="DK313" s="1"/>
      <c r="DL313" s="1"/>
      <c r="DM313" s="1"/>
      <c r="DN313" s="1"/>
      <c r="DO313" s="1"/>
      <c r="DP313" s="1"/>
      <c r="DQ313" s="1"/>
      <c r="DR313" s="1"/>
      <c r="DS313" s="1"/>
      <c r="DT313" s="1"/>
      <c r="DU313" s="1"/>
      <c r="DV313" s="1"/>
      <c r="DW313" s="1"/>
      <c r="DX313" s="1"/>
      <c r="DY313" s="1"/>
      <c r="DZ313" s="1"/>
      <c r="EA313" s="1"/>
      <c r="EB313" s="1"/>
      <c r="EC313" s="1"/>
      <c r="ED313" s="1"/>
      <c r="EE313" s="1"/>
      <c r="EF313" s="1"/>
      <c r="EG313" s="1"/>
      <c r="EH313" s="1"/>
      <c r="EI313" s="1"/>
      <c r="EJ313" s="1"/>
      <c r="EK313" s="1"/>
      <c r="EL313" s="1"/>
      <c r="EM313" s="1"/>
      <c r="EN313" s="1"/>
      <c r="EO313" s="1"/>
      <c r="EP313" s="1"/>
      <c r="EQ313" s="1"/>
      <c r="ER313" s="1"/>
      <c r="ES313" s="1"/>
      <c r="ET313" s="1"/>
      <c r="WZB313" s="1"/>
      <c r="WZC313" s="1"/>
      <c r="WZD313" s="1"/>
      <c r="WZE313" s="1"/>
      <c r="WZF313" s="1"/>
      <c r="WZG313" s="1"/>
      <c r="WZH313" s="1"/>
      <c r="WZI313" s="1"/>
      <c r="WZJ313" s="1"/>
      <c r="WZK313" s="1"/>
      <c r="WZL313" s="1"/>
      <c r="WZM313" s="1"/>
      <c r="WZN313" s="1"/>
      <c r="WZO313" s="1"/>
      <c r="WZP313" s="1"/>
      <c r="WZQ313" s="1"/>
      <c r="WZR313" s="1"/>
      <c r="WZS313" s="1"/>
      <c r="WZT313" s="1"/>
      <c r="WZU313" s="1"/>
      <c r="WZV313" s="1"/>
      <c r="WZW313" s="1"/>
      <c r="WZX313" s="1"/>
      <c r="WZY313" s="1"/>
      <c r="WZZ313" s="1"/>
      <c r="XAA313" s="1"/>
      <c r="XAB313" s="1"/>
      <c r="XAC313" s="1"/>
      <c r="XAD313" s="1"/>
      <c r="XAE313" s="1"/>
      <c r="XAF313" s="1"/>
      <c r="XAG313" s="1"/>
      <c r="XAH313" s="1"/>
      <c r="XAI313" s="1"/>
      <c r="XAJ313" s="1"/>
      <c r="XAK313" s="1"/>
      <c r="XAL313" s="1"/>
      <c r="XAM313" s="1"/>
      <c r="XAN313" s="1"/>
      <c r="XAO313" s="1"/>
      <c r="XAP313" s="1"/>
      <c r="XAQ313" s="1"/>
      <c r="XAR313" s="1"/>
      <c r="XAS313" s="1"/>
      <c r="XAT313" s="1"/>
      <c r="XAU313" s="1"/>
      <c r="XAV313" s="1"/>
      <c r="XAW313" s="1"/>
      <c r="XAX313" s="1"/>
      <c r="XAY313" s="1"/>
      <c r="XAZ313" s="1"/>
      <c r="XBA313" s="1"/>
      <c r="XBB313" s="1"/>
      <c r="XBC313" s="1"/>
      <c r="XBD313" s="1"/>
      <c r="XBE313" s="1"/>
      <c r="XBF313" s="1"/>
      <c r="XBG313" s="1"/>
      <c r="XBH313" s="1"/>
      <c r="XBI313" s="1"/>
      <c r="XBJ313" s="1"/>
      <c r="XBK313" s="1"/>
      <c r="XBL313" s="1"/>
      <c r="XBM313" s="1"/>
      <c r="XBN313" s="1"/>
      <c r="XBO313" s="1"/>
      <c r="XBP313" s="1"/>
      <c r="XBQ313" s="1"/>
      <c r="XBR313" s="1"/>
      <c r="XBS313" s="1"/>
      <c r="XBT313" s="1"/>
      <c r="XBU313" s="1"/>
      <c r="XBV313" s="1"/>
      <c r="XBW313" s="1"/>
      <c r="XBX313" s="1"/>
      <c r="XBY313" s="1"/>
      <c r="XBZ313" s="1"/>
      <c r="XCA313" s="1"/>
      <c r="XCB313" s="1"/>
      <c r="XCC313" s="1"/>
      <c r="XCD313" s="1"/>
      <c r="XCE313" s="1"/>
      <c r="XCF313" s="1"/>
      <c r="XCG313" s="1"/>
      <c r="XCH313" s="1"/>
      <c r="XCI313" s="1"/>
      <c r="XCJ313" s="1"/>
      <c r="XCK313" s="1"/>
      <c r="XCL313" s="1"/>
      <c r="XCM313" s="1"/>
      <c r="XCN313" s="1"/>
      <c r="XCO313" s="1"/>
      <c r="XCP313" s="1"/>
      <c r="XCQ313" s="1"/>
      <c r="XCR313" s="1"/>
      <c r="XCS313" s="1"/>
      <c r="XCT313" s="1"/>
      <c r="XCU313" s="1"/>
      <c r="XCV313" s="1"/>
      <c r="XCW313" s="1"/>
      <c r="XCX313" s="1"/>
      <c r="XCY313" s="1"/>
      <c r="XCZ313" s="1"/>
      <c r="XDA313" s="1"/>
      <c r="XDB313" s="1"/>
      <c r="XDC313" s="1"/>
      <c r="XDD313" s="1"/>
      <c r="XDE313" s="1"/>
      <c r="XDF313" s="1"/>
      <c r="XDG313" s="1"/>
      <c r="XDH313" s="1"/>
      <c r="XDI313" s="1"/>
      <c r="XDJ313" s="1"/>
      <c r="XDK313" s="1"/>
      <c r="XDL313" s="1"/>
      <c r="XDM313" s="1"/>
      <c r="XDN313" s="1"/>
      <c r="XDO313" s="1"/>
      <c r="XDP313" s="1"/>
      <c r="XDQ313" s="1"/>
      <c r="XDR313" s="1"/>
      <c r="XDS313" s="1"/>
      <c r="XDT313" s="1"/>
      <c r="XDU313" s="1"/>
      <c r="XDV313" s="1"/>
      <c r="XDW313" s="1"/>
      <c r="XDX313" s="1"/>
      <c r="XDY313" s="1"/>
      <c r="XDZ313" s="1"/>
      <c r="XEA313" s="1"/>
      <c r="XEB313" s="1"/>
      <c r="XEC313" s="1"/>
      <c r="XED313" s="1"/>
      <c r="XEE313" s="1"/>
      <c r="XEF313" s="1"/>
      <c r="XEG313" s="1"/>
      <c r="XEH313" s="1"/>
      <c r="XEI313" s="1"/>
      <c r="XEJ313" s="1"/>
      <c r="XEK313" s="1"/>
      <c r="XEL313" s="1"/>
      <c r="XEM313" s="1"/>
      <c r="XEN313" s="1"/>
      <c r="XEO313" s="1"/>
      <c r="XEP313" s="1"/>
      <c r="XEQ313" s="1"/>
      <c r="XER313" s="1"/>
      <c r="XES313" s="1"/>
      <c r="XET313" s="1"/>
      <c r="XEU313" s="1"/>
      <c r="XEV313" s="1"/>
      <c r="XEW313" s="1"/>
      <c r="XEX313" s="1"/>
      <c r="XEY313" s="1"/>
      <c r="XEZ313" s="1"/>
      <c r="XFA313" s="1"/>
      <c r="XFB313" s="1"/>
      <c r="XFC313" s="1"/>
    </row>
    <row r="314" spans="1:150 16226:16383" s="3" customFormat="1" ht="20.25" customHeight="1" x14ac:dyDescent="0.35">
      <c r="A314" s="84">
        <f t="shared" si="147"/>
        <v>4</v>
      </c>
      <c r="B314" s="85"/>
      <c r="C314" s="49" t="s">
        <v>329</v>
      </c>
      <c r="D314" s="49" t="s">
        <v>360</v>
      </c>
      <c r="E314" s="70">
        <f>(144.6)*(10.764)</f>
        <v>1556.4743999999998</v>
      </c>
      <c r="F314" s="70">
        <f>(2.64*1.63+3.97*1.53)*(10.764)</f>
        <v>111.70125720000001</v>
      </c>
      <c r="G314" s="6">
        <v>0</v>
      </c>
      <c r="H314" s="6">
        <f t="shared" si="148"/>
        <v>1668.1756571999999</v>
      </c>
      <c r="I314" s="1"/>
      <c r="J314" s="1"/>
      <c r="K314" s="1"/>
      <c r="L314" s="1"/>
      <c r="M314" s="1"/>
      <c r="N314" s="1"/>
      <c r="O314" s="1"/>
      <c r="P314" s="1"/>
      <c r="Q314" s="1"/>
      <c r="R314" s="1"/>
      <c r="S314" s="1"/>
      <c r="T314" s="22" t="str">
        <f t="shared" ca="1" si="146"/>
        <v>2204,..,2204</v>
      </c>
      <c r="U314" s="22">
        <f t="shared" ref="U314:V314" ca="1" si="150">U313+1</f>
        <v>2204</v>
      </c>
      <c r="V314" s="22">
        <f t="shared" ca="1" si="150"/>
        <v>2204</v>
      </c>
      <c r="W314" s="1"/>
      <c r="X314" s="1"/>
      <c r="Y314" s="1"/>
      <c r="Z314" s="1"/>
      <c r="AA314" s="1"/>
      <c r="AB314" s="1"/>
      <c r="AC314" s="1"/>
      <c r="AD314" s="1"/>
      <c r="AE314" s="1"/>
      <c r="AF314" s="1"/>
      <c r="AG314" s="1"/>
      <c r="AH314" s="1"/>
      <c r="AI314" s="1"/>
      <c r="AJ314" s="1"/>
      <c r="AK314" s="1"/>
      <c r="AL314" s="1"/>
      <c r="AM314" s="1"/>
      <c r="AN314" s="1"/>
      <c r="AO314" s="1"/>
      <c r="AP314" s="1"/>
      <c r="AQ314" s="1"/>
      <c r="AR314" s="1"/>
      <c r="AS314" s="1"/>
      <c r="AT314" s="1"/>
      <c r="AU314" s="1"/>
      <c r="AV314" s="1"/>
      <c r="AW314" s="1"/>
      <c r="AX314" s="1"/>
      <c r="AY314" s="1"/>
      <c r="AZ314" s="1"/>
      <c r="BA314" s="1"/>
      <c r="BB314" s="1"/>
      <c r="BC314" s="1"/>
      <c r="BD314" s="1"/>
      <c r="BE314" s="1"/>
      <c r="BF314" s="1"/>
      <c r="BG314" s="1"/>
      <c r="BH314" s="1"/>
      <c r="BI314" s="1"/>
      <c r="BJ314" s="1"/>
      <c r="BK314" s="1"/>
      <c r="BL314" s="1"/>
      <c r="BM314" s="1"/>
      <c r="BN314" s="1"/>
      <c r="BO314" s="1"/>
      <c r="BP314" s="1"/>
      <c r="BQ314" s="1"/>
      <c r="BR314" s="1"/>
      <c r="BS314" s="1"/>
      <c r="BT314" s="1"/>
      <c r="BU314" s="1"/>
      <c r="BV314" s="1"/>
      <c r="BW314" s="1"/>
      <c r="BX314" s="1"/>
      <c r="BY314" s="1"/>
      <c r="BZ314" s="1"/>
      <c r="CA314" s="1"/>
      <c r="CB314" s="1"/>
      <c r="CC314" s="1"/>
      <c r="CD314" s="1"/>
      <c r="CE314" s="1"/>
      <c r="CF314" s="1"/>
      <c r="CG314" s="1"/>
      <c r="CH314" s="1"/>
      <c r="CI314" s="1"/>
      <c r="CJ314" s="1"/>
      <c r="CK314" s="1"/>
      <c r="CL314" s="1"/>
      <c r="CM314" s="1"/>
      <c r="CN314" s="1"/>
      <c r="CO314" s="1"/>
      <c r="CP314" s="1"/>
      <c r="CQ314" s="1"/>
      <c r="CR314" s="1"/>
      <c r="CS314" s="1"/>
      <c r="CT314" s="1"/>
      <c r="CU314" s="1"/>
      <c r="CV314" s="1"/>
      <c r="CW314" s="1"/>
      <c r="CX314" s="1"/>
      <c r="CY314" s="1"/>
      <c r="CZ314" s="1"/>
      <c r="DA314" s="1"/>
      <c r="DB314" s="1"/>
      <c r="DC314" s="1"/>
      <c r="DD314" s="1"/>
      <c r="DE314" s="1"/>
      <c r="DF314" s="1"/>
      <c r="DG314" s="1"/>
      <c r="DH314" s="1"/>
      <c r="DI314" s="1"/>
      <c r="DJ314" s="1"/>
      <c r="DK314" s="1"/>
      <c r="DL314" s="1"/>
      <c r="DM314" s="1"/>
      <c r="DN314" s="1"/>
      <c r="DO314" s="1"/>
      <c r="DP314" s="1"/>
      <c r="DQ314" s="1"/>
      <c r="DR314" s="1"/>
      <c r="DS314" s="1"/>
      <c r="DT314" s="1"/>
      <c r="DU314" s="1"/>
      <c r="DV314" s="1"/>
      <c r="DW314" s="1"/>
      <c r="DX314" s="1"/>
      <c r="DY314" s="1"/>
      <c r="DZ314" s="1"/>
      <c r="EA314" s="1"/>
      <c r="EB314" s="1"/>
      <c r="EC314" s="1"/>
      <c r="ED314" s="1"/>
      <c r="EE314" s="1"/>
      <c r="EF314" s="1"/>
      <c r="EG314" s="1"/>
      <c r="EH314" s="1"/>
      <c r="EI314" s="1"/>
      <c r="EJ314" s="1"/>
      <c r="EK314" s="1"/>
      <c r="EL314" s="1"/>
      <c r="EM314" s="1"/>
      <c r="EN314" s="1"/>
      <c r="EO314" s="1"/>
      <c r="EP314" s="1"/>
      <c r="EQ314" s="1"/>
      <c r="ER314" s="1"/>
      <c r="ES314" s="1"/>
      <c r="ET314" s="1"/>
      <c r="WZB314" s="1"/>
      <c r="WZC314" s="1"/>
      <c r="WZD314" s="1"/>
      <c r="WZE314" s="1"/>
      <c r="WZF314" s="1"/>
      <c r="WZG314" s="1"/>
      <c r="WZH314" s="1"/>
      <c r="WZI314" s="1"/>
      <c r="WZJ314" s="1"/>
      <c r="WZK314" s="1"/>
      <c r="WZL314" s="1"/>
      <c r="WZM314" s="1"/>
      <c r="WZN314" s="1"/>
      <c r="WZO314" s="1"/>
      <c r="WZP314" s="1"/>
      <c r="WZQ314" s="1"/>
      <c r="WZR314" s="1"/>
      <c r="WZS314" s="1"/>
      <c r="WZT314" s="1"/>
      <c r="WZU314" s="1"/>
      <c r="WZV314" s="1"/>
      <c r="WZW314" s="1"/>
      <c r="WZX314" s="1"/>
      <c r="WZY314" s="1"/>
      <c r="WZZ314" s="1"/>
      <c r="XAA314" s="1"/>
      <c r="XAB314" s="1"/>
      <c r="XAC314" s="1"/>
      <c r="XAD314" s="1"/>
      <c r="XAE314" s="1"/>
      <c r="XAF314" s="1"/>
      <c r="XAG314" s="1"/>
      <c r="XAH314" s="1"/>
      <c r="XAI314" s="1"/>
      <c r="XAJ314" s="1"/>
      <c r="XAK314" s="1"/>
      <c r="XAL314" s="1"/>
      <c r="XAM314" s="1"/>
      <c r="XAN314" s="1"/>
      <c r="XAO314" s="1"/>
      <c r="XAP314" s="1"/>
      <c r="XAQ314" s="1"/>
      <c r="XAR314" s="1"/>
      <c r="XAS314" s="1"/>
      <c r="XAT314" s="1"/>
      <c r="XAU314" s="1"/>
      <c r="XAV314" s="1"/>
      <c r="XAW314" s="1"/>
      <c r="XAX314" s="1"/>
      <c r="XAY314" s="1"/>
      <c r="XAZ314" s="1"/>
      <c r="XBA314" s="1"/>
      <c r="XBB314" s="1"/>
      <c r="XBC314" s="1"/>
      <c r="XBD314" s="1"/>
      <c r="XBE314" s="1"/>
      <c r="XBF314" s="1"/>
      <c r="XBG314" s="1"/>
      <c r="XBH314" s="1"/>
      <c r="XBI314" s="1"/>
      <c r="XBJ314" s="1"/>
      <c r="XBK314" s="1"/>
      <c r="XBL314" s="1"/>
      <c r="XBM314" s="1"/>
      <c r="XBN314" s="1"/>
      <c r="XBO314" s="1"/>
      <c r="XBP314" s="1"/>
      <c r="XBQ314" s="1"/>
      <c r="XBR314" s="1"/>
      <c r="XBS314" s="1"/>
      <c r="XBT314" s="1"/>
      <c r="XBU314" s="1"/>
      <c r="XBV314" s="1"/>
      <c r="XBW314" s="1"/>
      <c r="XBX314" s="1"/>
      <c r="XBY314" s="1"/>
      <c r="XBZ314" s="1"/>
      <c r="XCA314" s="1"/>
      <c r="XCB314" s="1"/>
      <c r="XCC314" s="1"/>
      <c r="XCD314" s="1"/>
      <c r="XCE314" s="1"/>
      <c r="XCF314" s="1"/>
      <c r="XCG314" s="1"/>
      <c r="XCH314" s="1"/>
      <c r="XCI314" s="1"/>
      <c r="XCJ314" s="1"/>
      <c r="XCK314" s="1"/>
      <c r="XCL314" s="1"/>
      <c r="XCM314" s="1"/>
      <c r="XCN314" s="1"/>
      <c r="XCO314" s="1"/>
      <c r="XCP314" s="1"/>
      <c r="XCQ314" s="1"/>
      <c r="XCR314" s="1"/>
      <c r="XCS314" s="1"/>
      <c r="XCT314" s="1"/>
      <c r="XCU314" s="1"/>
      <c r="XCV314" s="1"/>
      <c r="XCW314" s="1"/>
      <c r="XCX314" s="1"/>
      <c r="XCY314" s="1"/>
      <c r="XCZ314" s="1"/>
      <c r="XDA314" s="1"/>
      <c r="XDB314" s="1"/>
      <c r="XDC314" s="1"/>
      <c r="XDD314" s="1"/>
      <c r="XDE314" s="1"/>
      <c r="XDF314" s="1"/>
      <c r="XDG314" s="1"/>
      <c r="XDH314" s="1"/>
      <c r="XDI314" s="1"/>
      <c r="XDJ314" s="1"/>
      <c r="XDK314" s="1"/>
      <c r="XDL314" s="1"/>
      <c r="XDM314" s="1"/>
      <c r="XDN314" s="1"/>
      <c r="XDO314" s="1"/>
      <c r="XDP314" s="1"/>
      <c r="XDQ314" s="1"/>
      <c r="XDR314" s="1"/>
      <c r="XDS314" s="1"/>
      <c r="XDT314" s="1"/>
      <c r="XDU314" s="1"/>
      <c r="XDV314" s="1"/>
      <c r="XDW314" s="1"/>
      <c r="XDX314" s="1"/>
      <c r="XDY314" s="1"/>
      <c r="XDZ314" s="1"/>
      <c r="XEA314" s="1"/>
      <c r="XEB314" s="1"/>
      <c r="XEC314" s="1"/>
      <c r="XED314" s="1"/>
      <c r="XEE314" s="1"/>
      <c r="XEF314" s="1"/>
      <c r="XEG314" s="1"/>
      <c r="XEH314" s="1"/>
      <c r="XEI314" s="1"/>
      <c r="XEJ314" s="1"/>
      <c r="XEK314" s="1"/>
      <c r="XEL314" s="1"/>
      <c r="XEM314" s="1"/>
      <c r="XEN314" s="1"/>
      <c r="XEO314" s="1"/>
      <c r="XEP314" s="1"/>
      <c r="XEQ314" s="1"/>
      <c r="XER314" s="1"/>
      <c r="XES314" s="1"/>
      <c r="XET314" s="1"/>
      <c r="XEU314" s="1"/>
      <c r="XEV314" s="1"/>
      <c r="XEW314" s="1"/>
      <c r="XEX314" s="1"/>
      <c r="XEY314" s="1"/>
      <c r="XEZ314" s="1"/>
      <c r="XFA314" s="1"/>
      <c r="XFB314" s="1"/>
      <c r="XFC314" s="1"/>
    </row>
    <row r="315" spans="1:150 16226:16383" s="3" customFormat="1" ht="20.25" customHeight="1" x14ac:dyDescent="0.35">
      <c r="A315" s="84">
        <f t="shared" si="147"/>
        <v>5</v>
      </c>
      <c r="B315" s="85"/>
      <c r="C315" s="49" t="s">
        <v>329</v>
      </c>
      <c r="D315" s="49" t="s">
        <v>366</v>
      </c>
      <c r="E315" s="70">
        <f>(116.17)*(10.764)</f>
        <v>1250.45388</v>
      </c>
      <c r="F315" s="70">
        <f>(3.97*1.53+2.64*1.63)*(10.764)</f>
        <v>111.70125720000001</v>
      </c>
      <c r="G315" s="6">
        <v>0</v>
      </c>
      <c r="H315" s="6">
        <f t="shared" si="148"/>
        <v>1362.1551372000001</v>
      </c>
      <c r="I315" s="1"/>
      <c r="J315" s="1"/>
      <c r="K315" s="1"/>
      <c r="L315" s="1"/>
      <c r="M315" s="1"/>
      <c r="N315" s="1"/>
      <c r="O315" s="1"/>
      <c r="P315" s="1"/>
      <c r="Q315" s="1"/>
      <c r="R315" s="1"/>
      <c r="S315" s="1"/>
      <c r="T315" s="22" t="str">
        <f t="shared" ca="1" si="146"/>
        <v>2205,..,2205</v>
      </c>
      <c r="U315" s="22">
        <f t="shared" ref="U315:V315" ca="1" si="151">U314+1</f>
        <v>2205</v>
      </c>
      <c r="V315" s="22">
        <f t="shared" ca="1" si="151"/>
        <v>2205</v>
      </c>
      <c r="W315" s="1"/>
      <c r="X315" s="1"/>
      <c r="Y315" s="1"/>
      <c r="Z315" s="1"/>
      <c r="AA315" s="1"/>
      <c r="AB315" s="1"/>
      <c r="AC315" s="1"/>
      <c r="AD315" s="1"/>
      <c r="AE315" s="1"/>
      <c r="AF315" s="1"/>
      <c r="AG315" s="1"/>
      <c r="AH315" s="1"/>
      <c r="AI315" s="1"/>
      <c r="AJ315" s="1"/>
      <c r="AK315" s="1"/>
      <c r="AL315" s="1"/>
      <c r="AM315" s="1"/>
      <c r="AN315" s="1"/>
      <c r="AO315" s="1"/>
      <c r="AP315" s="1"/>
      <c r="AQ315" s="1"/>
      <c r="AR315" s="1"/>
      <c r="AS315" s="1"/>
      <c r="AT315" s="1"/>
      <c r="AU315" s="1"/>
      <c r="AV315" s="1"/>
      <c r="AW315" s="1"/>
      <c r="AX315" s="1"/>
      <c r="AY315" s="1"/>
      <c r="AZ315" s="1"/>
      <c r="BA315" s="1"/>
      <c r="BB315" s="1"/>
      <c r="BC315" s="1"/>
      <c r="BD315" s="1"/>
      <c r="BE315" s="1"/>
      <c r="BF315" s="1"/>
      <c r="BG315" s="1"/>
      <c r="BH315" s="1"/>
      <c r="BI315" s="1"/>
      <c r="BJ315" s="1"/>
      <c r="BK315" s="1"/>
      <c r="BL315" s="1"/>
      <c r="BM315" s="1"/>
      <c r="BN315" s="1"/>
      <c r="BO315" s="1"/>
      <c r="BP315" s="1"/>
      <c r="BQ315" s="1"/>
      <c r="BR315" s="1"/>
      <c r="BS315" s="1"/>
      <c r="BT315" s="1"/>
      <c r="BU315" s="1"/>
      <c r="BV315" s="1"/>
      <c r="BW315" s="1"/>
      <c r="BX315" s="1"/>
      <c r="BY315" s="1"/>
      <c r="BZ315" s="1"/>
      <c r="CA315" s="1"/>
      <c r="CB315" s="1"/>
      <c r="CC315" s="1"/>
      <c r="CD315" s="1"/>
      <c r="CE315" s="1"/>
      <c r="CF315" s="1"/>
      <c r="CG315" s="1"/>
      <c r="CH315" s="1"/>
      <c r="CI315" s="1"/>
      <c r="CJ315" s="1"/>
      <c r="CK315" s="1"/>
      <c r="CL315" s="1"/>
      <c r="CM315" s="1"/>
      <c r="CN315" s="1"/>
      <c r="CO315" s="1"/>
      <c r="CP315" s="1"/>
      <c r="CQ315" s="1"/>
      <c r="CR315" s="1"/>
      <c r="CS315" s="1"/>
      <c r="CT315" s="1"/>
      <c r="CU315" s="1"/>
      <c r="CV315" s="1"/>
      <c r="CW315" s="1"/>
      <c r="CX315" s="1"/>
      <c r="CY315" s="1"/>
      <c r="CZ315" s="1"/>
      <c r="DA315" s="1"/>
      <c r="DB315" s="1"/>
      <c r="DC315" s="1"/>
      <c r="DD315" s="1"/>
      <c r="DE315" s="1"/>
      <c r="DF315" s="1"/>
      <c r="DG315" s="1"/>
      <c r="DH315" s="1"/>
      <c r="DI315" s="1"/>
      <c r="DJ315" s="1"/>
      <c r="DK315" s="1"/>
      <c r="DL315" s="1"/>
      <c r="DM315" s="1"/>
      <c r="DN315" s="1"/>
      <c r="DO315" s="1"/>
      <c r="DP315" s="1"/>
      <c r="DQ315" s="1"/>
      <c r="DR315" s="1"/>
      <c r="DS315" s="1"/>
      <c r="DT315" s="1"/>
      <c r="DU315" s="1"/>
      <c r="DV315" s="1"/>
      <c r="DW315" s="1"/>
      <c r="DX315" s="1"/>
      <c r="DY315" s="1"/>
      <c r="DZ315" s="1"/>
      <c r="EA315" s="1"/>
      <c r="EB315" s="1"/>
      <c r="EC315" s="1"/>
      <c r="ED315" s="1"/>
      <c r="EE315" s="1"/>
      <c r="EF315" s="1"/>
      <c r="EG315" s="1"/>
      <c r="EH315" s="1"/>
      <c r="EI315" s="1"/>
      <c r="EJ315" s="1"/>
      <c r="EK315" s="1"/>
      <c r="EL315" s="1"/>
      <c r="EM315" s="1"/>
      <c r="EN315" s="1"/>
      <c r="EO315" s="1"/>
      <c r="EP315" s="1"/>
      <c r="EQ315" s="1"/>
      <c r="ER315" s="1"/>
      <c r="ES315" s="1"/>
      <c r="ET315" s="1"/>
      <c r="WZB315" s="1"/>
      <c r="WZC315" s="1"/>
      <c r="WZD315" s="1"/>
      <c r="WZE315" s="1"/>
      <c r="WZF315" s="1"/>
      <c r="WZG315" s="1"/>
      <c r="WZH315" s="1"/>
      <c r="WZI315" s="1"/>
      <c r="WZJ315" s="1"/>
      <c r="WZK315" s="1"/>
      <c r="WZL315" s="1"/>
      <c r="WZM315" s="1"/>
      <c r="WZN315" s="1"/>
      <c r="WZO315" s="1"/>
      <c r="WZP315" s="1"/>
      <c r="WZQ315" s="1"/>
      <c r="WZR315" s="1"/>
      <c r="WZS315" s="1"/>
      <c r="WZT315" s="1"/>
      <c r="WZU315" s="1"/>
      <c r="WZV315" s="1"/>
      <c r="WZW315" s="1"/>
      <c r="WZX315" s="1"/>
      <c r="WZY315" s="1"/>
      <c r="WZZ315" s="1"/>
      <c r="XAA315" s="1"/>
      <c r="XAB315" s="1"/>
      <c r="XAC315" s="1"/>
      <c r="XAD315" s="1"/>
      <c r="XAE315" s="1"/>
      <c r="XAF315" s="1"/>
      <c r="XAG315" s="1"/>
      <c r="XAH315" s="1"/>
      <c r="XAI315" s="1"/>
      <c r="XAJ315" s="1"/>
      <c r="XAK315" s="1"/>
      <c r="XAL315" s="1"/>
      <c r="XAM315" s="1"/>
      <c r="XAN315" s="1"/>
      <c r="XAO315" s="1"/>
      <c r="XAP315" s="1"/>
      <c r="XAQ315" s="1"/>
      <c r="XAR315" s="1"/>
      <c r="XAS315" s="1"/>
      <c r="XAT315" s="1"/>
      <c r="XAU315" s="1"/>
      <c r="XAV315" s="1"/>
      <c r="XAW315" s="1"/>
      <c r="XAX315" s="1"/>
      <c r="XAY315" s="1"/>
      <c r="XAZ315" s="1"/>
      <c r="XBA315" s="1"/>
      <c r="XBB315" s="1"/>
      <c r="XBC315" s="1"/>
      <c r="XBD315" s="1"/>
      <c r="XBE315" s="1"/>
      <c r="XBF315" s="1"/>
      <c r="XBG315" s="1"/>
      <c r="XBH315" s="1"/>
      <c r="XBI315" s="1"/>
      <c r="XBJ315" s="1"/>
      <c r="XBK315" s="1"/>
      <c r="XBL315" s="1"/>
      <c r="XBM315" s="1"/>
      <c r="XBN315" s="1"/>
      <c r="XBO315" s="1"/>
      <c r="XBP315" s="1"/>
      <c r="XBQ315" s="1"/>
      <c r="XBR315" s="1"/>
      <c r="XBS315" s="1"/>
      <c r="XBT315" s="1"/>
      <c r="XBU315" s="1"/>
      <c r="XBV315" s="1"/>
      <c r="XBW315" s="1"/>
      <c r="XBX315" s="1"/>
      <c r="XBY315" s="1"/>
      <c r="XBZ315" s="1"/>
      <c r="XCA315" s="1"/>
      <c r="XCB315" s="1"/>
      <c r="XCC315" s="1"/>
      <c r="XCD315" s="1"/>
      <c r="XCE315" s="1"/>
      <c r="XCF315" s="1"/>
      <c r="XCG315" s="1"/>
      <c r="XCH315" s="1"/>
      <c r="XCI315" s="1"/>
      <c r="XCJ315" s="1"/>
      <c r="XCK315" s="1"/>
      <c r="XCL315" s="1"/>
      <c r="XCM315" s="1"/>
      <c r="XCN315" s="1"/>
      <c r="XCO315" s="1"/>
      <c r="XCP315" s="1"/>
      <c r="XCQ315" s="1"/>
      <c r="XCR315" s="1"/>
      <c r="XCS315" s="1"/>
      <c r="XCT315" s="1"/>
      <c r="XCU315" s="1"/>
      <c r="XCV315" s="1"/>
      <c r="XCW315" s="1"/>
      <c r="XCX315" s="1"/>
      <c r="XCY315" s="1"/>
      <c r="XCZ315" s="1"/>
      <c r="XDA315" s="1"/>
      <c r="XDB315" s="1"/>
      <c r="XDC315" s="1"/>
      <c r="XDD315" s="1"/>
      <c r="XDE315" s="1"/>
      <c r="XDF315" s="1"/>
      <c r="XDG315" s="1"/>
      <c r="XDH315" s="1"/>
      <c r="XDI315" s="1"/>
      <c r="XDJ315" s="1"/>
      <c r="XDK315" s="1"/>
      <c r="XDL315" s="1"/>
      <c r="XDM315" s="1"/>
      <c r="XDN315" s="1"/>
      <c r="XDO315" s="1"/>
      <c r="XDP315" s="1"/>
      <c r="XDQ315" s="1"/>
      <c r="XDR315" s="1"/>
      <c r="XDS315" s="1"/>
      <c r="XDT315" s="1"/>
      <c r="XDU315" s="1"/>
      <c r="XDV315" s="1"/>
      <c r="XDW315" s="1"/>
      <c r="XDX315" s="1"/>
      <c r="XDY315" s="1"/>
      <c r="XDZ315" s="1"/>
      <c r="XEA315" s="1"/>
      <c r="XEB315" s="1"/>
      <c r="XEC315" s="1"/>
      <c r="XED315" s="1"/>
      <c r="XEE315" s="1"/>
      <c r="XEF315" s="1"/>
      <c r="XEG315" s="1"/>
      <c r="XEH315" s="1"/>
      <c r="XEI315" s="1"/>
      <c r="XEJ315" s="1"/>
      <c r="XEK315" s="1"/>
      <c r="XEL315" s="1"/>
      <c r="XEM315" s="1"/>
      <c r="XEN315" s="1"/>
      <c r="XEO315" s="1"/>
      <c r="XEP315" s="1"/>
      <c r="XEQ315" s="1"/>
      <c r="XER315" s="1"/>
      <c r="XES315" s="1"/>
      <c r="XET315" s="1"/>
      <c r="XEU315" s="1"/>
      <c r="XEV315" s="1"/>
      <c r="XEW315" s="1"/>
      <c r="XEX315" s="1"/>
      <c r="XEY315" s="1"/>
      <c r="XEZ315" s="1"/>
      <c r="XFA315" s="1"/>
      <c r="XFB315" s="1"/>
      <c r="XFC315" s="1"/>
    </row>
    <row r="316" spans="1:150 16226:16383" s="3" customFormat="1" ht="20.25" customHeight="1" x14ac:dyDescent="0.35">
      <c r="A316" s="84">
        <f t="shared" si="147"/>
        <v>6</v>
      </c>
      <c r="B316" s="85"/>
      <c r="C316" s="49" t="s">
        <v>329</v>
      </c>
      <c r="D316" s="49" t="s">
        <v>366</v>
      </c>
      <c r="E316" s="70">
        <f>(116.17)*(10.764)</f>
        <v>1250.45388</v>
      </c>
      <c r="F316" s="70">
        <f>(3.97*1.53+2.64*1.63)*(10.764)</f>
        <v>111.70125720000001</v>
      </c>
      <c r="G316" s="6">
        <v>0</v>
      </c>
      <c r="H316" s="6">
        <f t="shared" si="148"/>
        <v>1362.1551372000001</v>
      </c>
      <c r="I316" s="1"/>
      <c r="J316" s="1"/>
      <c r="K316" s="1"/>
      <c r="L316" s="1"/>
      <c r="M316" s="1"/>
      <c r="N316" s="1"/>
      <c r="O316" s="1"/>
      <c r="P316" s="1"/>
      <c r="Q316" s="1"/>
      <c r="R316" s="1"/>
      <c r="S316" s="1"/>
      <c r="T316" s="22" t="str">
        <f t="shared" ca="1" si="146"/>
        <v>2206,..,2206</v>
      </c>
      <c r="U316" s="22">
        <f t="shared" ref="U316:V316" ca="1" si="152">U315+1</f>
        <v>2206</v>
      </c>
      <c r="V316" s="22">
        <f t="shared" ca="1" si="152"/>
        <v>2206</v>
      </c>
      <c r="W316" s="1"/>
      <c r="X316" s="1"/>
      <c r="Y316" s="1"/>
      <c r="Z316" s="1"/>
      <c r="AA316" s="1"/>
      <c r="AB316" s="1"/>
      <c r="AC316" s="1"/>
      <c r="AD316" s="1"/>
      <c r="AE316" s="1"/>
      <c r="AF316" s="1"/>
      <c r="AG316" s="1"/>
      <c r="AH316" s="1"/>
      <c r="AI316" s="1"/>
      <c r="AJ316" s="1"/>
      <c r="AK316" s="1"/>
      <c r="AL316" s="1"/>
      <c r="AM316" s="1"/>
      <c r="AN316" s="1"/>
      <c r="AO316" s="1"/>
      <c r="AP316" s="1"/>
      <c r="AQ316" s="1"/>
      <c r="AR316" s="1"/>
      <c r="AS316" s="1"/>
      <c r="AT316" s="1"/>
      <c r="AU316" s="1"/>
      <c r="AV316" s="1"/>
      <c r="AW316" s="1"/>
      <c r="AX316" s="1"/>
      <c r="AY316" s="1"/>
      <c r="AZ316" s="1"/>
      <c r="BA316" s="1"/>
      <c r="BB316" s="1"/>
      <c r="BC316" s="1"/>
      <c r="BD316" s="1"/>
      <c r="BE316" s="1"/>
      <c r="BF316" s="1"/>
      <c r="BG316" s="1"/>
      <c r="BH316" s="1"/>
      <c r="BI316" s="1"/>
      <c r="BJ316" s="1"/>
      <c r="BK316" s="1"/>
      <c r="BL316" s="1"/>
      <c r="BM316" s="1"/>
      <c r="BN316" s="1"/>
      <c r="BO316" s="1"/>
      <c r="BP316" s="1"/>
      <c r="BQ316" s="1"/>
      <c r="BR316" s="1"/>
      <c r="BS316" s="1"/>
      <c r="BT316" s="1"/>
      <c r="BU316" s="1"/>
      <c r="BV316" s="1"/>
      <c r="BW316" s="1"/>
      <c r="BX316" s="1"/>
      <c r="BY316" s="1"/>
      <c r="BZ316" s="1"/>
      <c r="CA316" s="1"/>
      <c r="CB316" s="1"/>
      <c r="CC316" s="1"/>
      <c r="CD316" s="1"/>
      <c r="CE316" s="1"/>
      <c r="CF316" s="1"/>
      <c r="CG316" s="1"/>
      <c r="CH316" s="1"/>
      <c r="CI316" s="1"/>
      <c r="CJ316" s="1"/>
      <c r="CK316" s="1"/>
      <c r="CL316" s="1"/>
      <c r="CM316" s="1"/>
      <c r="CN316" s="1"/>
      <c r="CO316" s="1"/>
      <c r="CP316" s="1"/>
      <c r="CQ316" s="1"/>
      <c r="CR316" s="1"/>
      <c r="CS316" s="1"/>
      <c r="CT316" s="1"/>
      <c r="CU316" s="1"/>
      <c r="CV316" s="1"/>
      <c r="CW316" s="1"/>
      <c r="CX316" s="1"/>
      <c r="CY316" s="1"/>
      <c r="CZ316" s="1"/>
      <c r="DA316" s="1"/>
      <c r="DB316" s="1"/>
      <c r="DC316" s="1"/>
      <c r="DD316" s="1"/>
      <c r="DE316" s="1"/>
      <c r="DF316" s="1"/>
      <c r="DG316" s="1"/>
      <c r="DH316" s="1"/>
      <c r="DI316" s="1"/>
      <c r="DJ316" s="1"/>
      <c r="DK316" s="1"/>
      <c r="DL316" s="1"/>
      <c r="DM316" s="1"/>
      <c r="DN316" s="1"/>
      <c r="DO316" s="1"/>
      <c r="DP316" s="1"/>
      <c r="DQ316" s="1"/>
      <c r="DR316" s="1"/>
      <c r="DS316" s="1"/>
      <c r="DT316" s="1"/>
      <c r="DU316" s="1"/>
      <c r="DV316" s="1"/>
      <c r="DW316" s="1"/>
      <c r="DX316" s="1"/>
      <c r="DY316" s="1"/>
      <c r="DZ316" s="1"/>
      <c r="EA316" s="1"/>
      <c r="EB316" s="1"/>
      <c r="EC316" s="1"/>
      <c r="ED316" s="1"/>
      <c r="EE316" s="1"/>
      <c r="EF316" s="1"/>
      <c r="EG316" s="1"/>
      <c r="EH316" s="1"/>
      <c r="EI316" s="1"/>
      <c r="EJ316" s="1"/>
      <c r="EK316" s="1"/>
      <c r="EL316" s="1"/>
      <c r="EM316" s="1"/>
      <c r="EN316" s="1"/>
      <c r="EO316" s="1"/>
      <c r="EP316" s="1"/>
      <c r="EQ316" s="1"/>
      <c r="ER316" s="1"/>
      <c r="ES316" s="1"/>
      <c r="ET316" s="1"/>
      <c r="WZB316" s="1"/>
      <c r="WZC316" s="1"/>
      <c r="WZD316" s="1"/>
      <c r="WZE316" s="1"/>
      <c r="WZF316" s="1"/>
      <c r="WZG316" s="1"/>
      <c r="WZH316" s="1"/>
      <c r="WZI316" s="1"/>
      <c r="WZJ316" s="1"/>
      <c r="WZK316" s="1"/>
      <c r="WZL316" s="1"/>
      <c r="WZM316" s="1"/>
      <c r="WZN316" s="1"/>
      <c r="WZO316" s="1"/>
      <c r="WZP316" s="1"/>
      <c r="WZQ316" s="1"/>
      <c r="WZR316" s="1"/>
      <c r="WZS316" s="1"/>
      <c r="WZT316" s="1"/>
      <c r="WZU316" s="1"/>
      <c r="WZV316" s="1"/>
      <c r="WZW316" s="1"/>
      <c r="WZX316" s="1"/>
      <c r="WZY316" s="1"/>
      <c r="WZZ316" s="1"/>
      <c r="XAA316" s="1"/>
      <c r="XAB316" s="1"/>
      <c r="XAC316" s="1"/>
      <c r="XAD316" s="1"/>
      <c r="XAE316" s="1"/>
      <c r="XAF316" s="1"/>
      <c r="XAG316" s="1"/>
      <c r="XAH316" s="1"/>
      <c r="XAI316" s="1"/>
      <c r="XAJ316" s="1"/>
      <c r="XAK316" s="1"/>
      <c r="XAL316" s="1"/>
      <c r="XAM316" s="1"/>
      <c r="XAN316" s="1"/>
      <c r="XAO316" s="1"/>
      <c r="XAP316" s="1"/>
      <c r="XAQ316" s="1"/>
      <c r="XAR316" s="1"/>
      <c r="XAS316" s="1"/>
      <c r="XAT316" s="1"/>
      <c r="XAU316" s="1"/>
      <c r="XAV316" s="1"/>
      <c r="XAW316" s="1"/>
      <c r="XAX316" s="1"/>
      <c r="XAY316" s="1"/>
      <c r="XAZ316" s="1"/>
      <c r="XBA316" s="1"/>
      <c r="XBB316" s="1"/>
      <c r="XBC316" s="1"/>
      <c r="XBD316" s="1"/>
      <c r="XBE316" s="1"/>
      <c r="XBF316" s="1"/>
      <c r="XBG316" s="1"/>
      <c r="XBH316" s="1"/>
      <c r="XBI316" s="1"/>
      <c r="XBJ316" s="1"/>
      <c r="XBK316" s="1"/>
      <c r="XBL316" s="1"/>
      <c r="XBM316" s="1"/>
      <c r="XBN316" s="1"/>
      <c r="XBO316" s="1"/>
      <c r="XBP316" s="1"/>
      <c r="XBQ316" s="1"/>
      <c r="XBR316" s="1"/>
      <c r="XBS316" s="1"/>
      <c r="XBT316" s="1"/>
      <c r="XBU316" s="1"/>
      <c r="XBV316" s="1"/>
      <c r="XBW316" s="1"/>
      <c r="XBX316" s="1"/>
      <c r="XBY316" s="1"/>
      <c r="XBZ316" s="1"/>
      <c r="XCA316" s="1"/>
      <c r="XCB316" s="1"/>
      <c r="XCC316" s="1"/>
      <c r="XCD316" s="1"/>
      <c r="XCE316" s="1"/>
      <c r="XCF316" s="1"/>
      <c r="XCG316" s="1"/>
      <c r="XCH316" s="1"/>
      <c r="XCI316" s="1"/>
      <c r="XCJ316" s="1"/>
      <c r="XCK316" s="1"/>
      <c r="XCL316" s="1"/>
      <c r="XCM316" s="1"/>
      <c r="XCN316" s="1"/>
      <c r="XCO316" s="1"/>
      <c r="XCP316" s="1"/>
      <c r="XCQ316" s="1"/>
      <c r="XCR316" s="1"/>
      <c r="XCS316" s="1"/>
      <c r="XCT316" s="1"/>
      <c r="XCU316" s="1"/>
      <c r="XCV316" s="1"/>
      <c r="XCW316" s="1"/>
      <c r="XCX316" s="1"/>
      <c r="XCY316" s="1"/>
      <c r="XCZ316" s="1"/>
      <c r="XDA316" s="1"/>
      <c r="XDB316" s="1"/>
      <c r="XDC316" s="1"/>
      <c r="XDD316" s="1"/>
      <c r="XDE316" s="1"/>
      <c r="XDF316" s="1"/>
      <c r="XDG316" s="1"/>
      <c r="XDH316" s="1"/>
      <c r="XDI316" s="1"/>
      <c r="XDJ316" s="1"/>
      <c r="XDK316" s="1"/>
      <c r="XDL316" s="1"/>
      <c r="XDM316" s="1"/>
      <c r="XDN316" s="1"/>
      <c r="XDO316" s="1"/>
      <c r="XDP316" s="1"/>
      <c r="XDQ316" s="1"/>
      <c r="XDR316" s="1"/>
      <c r="XDS316" s="1"/>
      <c r="XDT316" s="1"/>
      <c r="XDU316" s="1"/>
      <c r="XDV316" s="1"/>
      <c r="XDW316" s="1"/>
      <c r="XDX316" s="1"/>
      <c r="XDY316" s="1"/>
      <c r="XDZ316" s="1"/>
      <c r="XEA316" s="1"/>
      <c r="XEB316" s="1"/>
      <c r="XEC316" s="1"/>
      <c r="XED316" s="1"/>
      <c r="XEE316" s="1"/>
      <c r="XEF316" s="1"/>
      <c r="XEG316" s="1"/>
      <c r="XEH316" s="1"/>
      <c r="XEI316" s="1"/>
      <c r="XEJ316" s="1"/>
      <c r="XEK316" s="1"/>
      <c r="XEL316" s="1"/>
      <c r="XEM316" s="1"/>
      <c r="XEN316" s="1"/>
      <c r="XEO316" s="1"/>
      <c r="XEP316" s="1"/>
      <c r="XEQ316" s="1"/>
      <c r="XER316" s="1"/>
      <c r="XES316" s="1"/>
      <c r="XET316" s="1"/>
      <c r="XEU316" s="1"/>
      <c r="XEV316" s="1"/>
      <c r="XEW316" s="1"/>
      <c r="XEX316" s="1"/>
      <c r="XEY316" s="1"/>
      <c r="XEZ316" s="1"/>
      <c r="XFA316" s="1"/>
      <c r="XFB316" s="1"/>
      <c r="XFC316" s="1"/>
    </row>
    <row r="317" spans="1:150 16226:16383" s="3" customFormat="1" ht="20.25" customHeight="1" x14ac:dyDescent="0.35">
      <c r="A317" s="90" t="s">
        <v>370</v>
      </c>
      <c r="B317" s="91"/>
      <c r="C317" s="91"/>
      <c r="D317" s="91"/>
      <c r="E317" s="94"/>
      <c r="F317" s="94"/>
      <c r="G317" s="91"/>
      <c r="H317" s="92"/>
      <c r="I317" s="4">
        <f>1</f>
        <v>1</v>
      </c>
      <c r="J317" s="1"/>
      <c r="K317" s="1"/>
      <c r="L317" s="1"/>
      <c r="M317" s="1"/>
      <c r="N317" s="1"/>
      <c r="O317" s="1"/>
      <c r="P317" s="1"/>
      <c r="Q317" s="1"/>
      <c r="R317" s="1"/>
      <c r="S317" s="1"/>
      <c r="T317" s="1"/>
      <c r="U317" s="1"/>
      <c r="V317" s="1"/>
      <c r="W317" s="1"/>
      <c r="X317" s="1"/>
      <c r="Y317" s="1"/>
      <c r="Z317" s="1"/>
      <c r="AA317" s="1"/>
      <c r="AB317" s="1"/>
      <c r="AC317" s="1"/>
      <c r="AD317" s="1"/>
      <c r="AE317" s="1"/>
      <c r="AF317" s="1"/>
      <c r="AG317" s="1"/>
      <c r="AH317" s="1"/>
      <c r="AI317" s="1"/>
      <c r="AJ317" s="1"/>
      <c r="AK317" s="1"/>
      <c r="AL317" s="1"/>
      <c r="AM317" s="1"/>
      <c r="AN317" s="1"/>
      <c r="AO317" s="1"/>
      <c r="AP317" s="1"/>
      <c r="AQ317" s="1"/>
      <c r="AR317" s="1"/>
      <c r="AS317" s="1"/>
      <c r="AT317" s="1"/>
      <c r="AU317" s="1"/>
      <c r="AV317" s="1"/>
      <c r="AW317" s="1"/>
      <c r="AX317" s="1"/>
      <c r="AY317" s="1"/>
      <c r="AZ317" s="1"/>
      <c r="BA317" s="1"/>
      <c r="BB317" s="1"/>
      <c r="BC317" s="1"/>
      <c r="BD317" s="1"/>
      <c r="BE317" s="1"/>
      <c r="BF317" s="1"/>
      <c r="BG317" s="1"/>
      <c r="BH317" s="1"/>
      <c r="BI317" s="1"/>
      <c r="BJ317" s="1"/>
      <c r="BK317" s="1"/>
      <c r="BL317" s="1"/>
      <c r="BM317" s="1"/>
      <c r="BN317" s="1"/>
      <c r="BO317" s="1"/>
      <c r="BP317" s="1"/>
      <c r="BQ317" s="1"/>
      <c r="BR317" s="1"/>
      <c r="BS317" s="1"/>
      <c r="BT317" s="1"/>
      <c r="BU317" s="1"/>
      <c r="BV317" s="1"/>
      <c r="BW317" s="1"/>
      <c r="BX317" s="1"/>
      <c r="BY317" s="1"/>
      <c r="BZ317" s="1"/>
      <c r="CA317" s="1"/>
      <c r="CB317" s="1"/>
      <c r="CC317" s="1"/>
      <c r="CD317" s="1"/>
      <c r="CE317" s="1"/>
      <c r="CF317" s="1"/>
      <c r="CG317" s="1"/>
      <c r="CH317" s="1"/>
      <c r="CI317" s="1"/>
      <c r="CJ317" s="1"/>
      <c r="CK317" s="1"/>
      <c r="CL317" s="1"/>
      <c r="CM317" s="1"/>
      <c r="CN317" s="1"/>
      <c r="CO317" s="1"/>
      <c r="CP317" s="1"/>
      <c r="CQ317" s="1"/>
      <c r="CR317" s="1"/>
      <c r="CS317" s="1"/>
      <c r="CT317" s="1"/>
      <c r="CU317" s="1"/>
      <c r="CV317" s="1"/>
      <c r="CW317" s="1"/>
      <c r="CX317" s="1"/>
      <c r="CY317" s="1"/>
      <c r="CZ317" s="1"/>
      <c r="DA317" s="1"/>
      <c r="DB317" s="1"/>
      <c r="DC317" s="1"/>
      <c r="DD317" s="1"/>
      <c r="DE317" s="1"/>
      <c r="DF317" s="1"/>
      <c r="DG317" s="1"/>
      <c r="DH317" s="1"/>
      <c r="DI317" s="1"/>
      <c r="DJ317" s="1"/>
      <c r="DK317" s="1"/>
      <c r="DL317" s="1"/>
      <c r="DM317" s="1"/>
      <c r="DN317" s="1"/>
      <c r="DO317" s="1"/>
      <c r="DP317" s="1"/>
      <c r="DQ317" s="1"/>
      <c r="DR317" s="1"/>
      <c r="DS317" s="1"/>
      <c r="DT317" s="1"/>
      <c r="DU317" s="1"/>
      <c r="DV317" s="1"/>
      <c r="DW317" s="1"/>
      <c r="DX317" s="1"/>
      <c r="DY317" s="1"/>
      <c r="DZ317" s="1"/>
      <c r="EA317" s="1"/>
      <c r="EB317" s="1"/>
      <c r="EC317" s="1"/>
      <c r="ED317" s="1"/>
      <c r="EE317" s="1"/>
      <c r="EF317" s="1"/>
      <c r="EG317" s="1"/>
      <c r="EH317" s="1"/>
      <c r="EI317" s="1"/>
      <c r="EJ317" s="1"/>
      <c r="EK317" s="1"/>
      <c r="EL317" s="1"/>
      <c r="EM317" s="1"/>
      <c r="EN317" s="1"/>
      <c r="EO317" s="1"/>
      <c r="EP317" s="1"/>
      <c r="EQ317" s="1"/>
      <c r="ER317" s="1"/>
      <c r="ES317" s="1"/>
      <c r="ET317" s="1"/>
      <c r="WZB317" s="1"/>
      <c r="WZC317" s="1"/>
      <c r="WZD317" s="1"/>
      <c r="WZE317" s="1"/>
      <c r="WZF317" s="1"/>
      <c r="WZG317" s="1"/>
      <c r="WZH317" s="1"/>
      <c r="WZI317" s="1"/>
      <c r="WZJ317" s="1"/>
      <c r="WZK317" s="1"/>
      <c r="WZL317" s="1"/>
      <c r="WZM317" s="1"/>
      <c r="WZN317" s="1"/>
      <c r="WZO317" s="1"/>
      <c r="WZP317" s="1"/>
      <c r="WZQ317" s="1"/>
      <c r="WZR317" s="1"/>
      <c r="WZS317" s="1"/>
      <c r="WZT317" s="1"/>
      <c r="WZU317" s="1"/>
      <c r="WZV317" s="1"/>
      <c r="WZW317" s="1"/>
      <c r="WZX317" s="1"/>
      <c r="WZY317" s="1"/>
      <c r="WZZ317" s="1"/>
      <c r="XAA317" s="1"/>
      <c r="XAB317" s="1"/>
      <c r="XAC317" s="1"/>
      <c r="XAD317" s="1"/>
      <c r="XAE317" s="1"/>
      <c r="XAF317" s="1"/>
      <c r="XAG317" s="1"/>
      <c r="XAH317" s="1"/>
      <c r="XAI317" s="1"/>
      <c r="XAJ317" s="1"/>
      <c r="XAK317" s="1"/>
      <c r="XAL317" s="1"/>
      <c r="XAM317" s="1"/>
      <c r="XAN317" s="1"/>
      <c r="XAO317" s="1"/>
      <c r="XAP317" s="1"/>
      <c r="XAQ317" s="1"/>
      <c r="XAR317" s="1"/>
      <c r="XAS317" s="1"/>
      <c r="XAT317" s="1"/>
      <c r="XAU317" s="1"/>
      <c r="XAV317" s="1"/>
      <c r="XAW317" s="1"/>
      <c r="XAX317" s="1"/>
      <c r="XAY317" s="1"/>
      <c r="XAZ317" s="1"/>
      <c r="XBA317" s="1"/>
      <c r="XBB317" s="1"/>
      <c r="XBC317" s="1"/>
      <c r="XBD317" s="1"/>
      <c r="XBE317" s="1"/>
      <c r="XBF317" s="1"/>
      <c r="XBG317" s="1"/>
      <c r="XBH317" s="1"/>
      <c r="XBI317" s="1"/>
      <c r="XBJ317" s="1"/>
      <c r="XBK317" s="1"/>
      <c r="XBL317" s="1"/>
      <c r="XBM317" s="1"/>
      <c r="XBN317" s="1"/>
      <c r="XBO317" s="1"/>
      <c r="XBP317" s="1"/>
      <c r="XBQ317" s="1"/>
      <c r="XBR317" s="1"/>
      <c r="XBS317" s="1"/>
      <c r="XBT317" s="1"/>
      <c r="XBU317" s="1"/>
      <c r="XBV317" s="1"/>
      <c r="XBW317" s="1"/>
      <c r="XBX317" s="1"/>
      <c r="XBY317" s="1"/>
      <c r="XBZ317" s="1"/>
      <c r="XCA317" s="1"/>
      <c r="XCB317" s="1"/>
      <c r="XCC317" s="1"/>
      <c r="XCD317" s="1"/>
      <c r="XCE317" s="1"/>
      <c r="XCF317" s="1"/>
      <c r="XCG317" s="1"/>
      <c r="XCH317" s="1"/>
      <c r="XCI317" s="1"/>
      <c r="XCJ317" s="1"/>
      <c r="XCK317" s="1"/>
      <c r="XCL317" s="1"/>
      <c r="XCM317" s="1"/>
      <c r="XCN317" s="1"/>
      <c r="XCO317" s="1"/>
      <c r="XCP317" s="1"/>
      <c r="XCQ317" s="1"/>
      <c r="XCR317" s="1"/>
      <c r="XCS317" s="1"/>
      <c r="XCT317" s="1"/>
      <c r="XCU317" s="1"/>
      <c r="XCV317" s="1"/>
      <c r="XCW317" s="1"/>
      <c r="XCX317" s="1"/>
      <c r="XCY317" s="1"/>
      <c r="XCZ317" s="1"/>
      <c r="XDA317" s="1"/>
      <c r="XDB317" s="1"/>
      <c r="XDC317" s="1"/>
      <c r="XDD317" s="1"/>
      <c r="XDE317" s="1"/>
      <c r="XDF317" s="1"/>
      <c r="XDG317" s="1"/>
      <c r="XDH317" s="1"/>
      <c r="XDI317" s="1"/>
      <c r="XDJ317" s="1"/>
      <c r="XDK317" s="1"/>
      <c r="XDL317" s="1"/>
      <c r="XDM317" s="1"/>
      <c r="XDN317" s="1"/>
      <c r="XDO317" s="1"/>
      <c r="XDP317" s="1"/>
      <c r="XDQ317" s="1"/>
      <c r="XDR317" s="1"/>
      <c r="XDS317" s="1"/>
      <c r="XDT317" s="1"/>
      <c r="XDU317" s="1"/>
      <c r="XDV317" s="1"/>
      <c r="XDW317" s="1"/>
      <c r="XDX317" s="1"/>
      <c r="XDY317" s="1"/>
      <c r="XDZ317" s="1"/>
      <c r="XEA317" s="1"/>
      <c r="XEB317" s="1"/>
      <c r="XEC317" s="1"/>
      <c r="XED317" s="1"/>
      <c r="XEE317" s="1"/>
      <c r="XEF317" s="1"/>
      <c r="XEG317" s="1"/>
      <c r="XEH317" s="1"/>
      <c r="XEI317" s="1"/>
      <c r="XEJ317" s="1"/>
      <c r="XEK317" s="1"/>
      <c r="XEL317" s="1"/>
      <c r="XEM317" s="1"/>
      <c r="XEN317" s="1"/>
      <c r="XEO317" s="1"/>
      <c r="XEP317" s="1"/>
      <c r="XEQ317" s="1"/>
      <c r="XER317" s="1"/>
      <c r="XES317" s="1"/>
      <c r="XET317" s="1"/>
      <c r="XEU317" s="1"/>
      <c r="XEV317" s="1"/>
      <c r="XEW317" s="1"/>
      <c r="XEX317" s="1"/>
      <c r="XEY317" s="1"/>
      <c r="XEZ317" s="1"/>
      <c r="XFA317" s="1"/>
      <c r="XFB317" s="1"/>
      <c r="XFC317" s="1"/>
    </row>
    <row r="318" spans="1:150 16226:16383" s="3" customFormat="1" ht="92.25" customHeight="1" x14ac:dyDescent="0.35">
      <c r="A318" s="93">
        <v>1</v>
      </c>
      <c r="B318" s="93"/>
      <c r="C318" s="49" t="s">
        <v>329</v>
      </c>
      <c r="D318" s="49" t="s">
        <v>397</v>
      </c>
      <c r="E318" s="80">
        <f>(215.81)*(10.764)</f>
        <v>2322.9788399999998</v>
      </c>
      <c r="F318" s="80">
        <f>(1.63*2.64+1.53*3.97)*(10.764)</f>
        <v>111.70125720000001</v>
      </c>
      <c r="G318" s="73">
        <f>(2.25*1.7+7*3.5)*10.764</f>
        <v>304.89029999999997</v>
      </c>
      <c r="H318" s="73">
        <f t="shared" ref="H318:H319" si="153">E318+F318+(IF(G318&lt;101,G318,IF(G318&lt;201,G318/2,IF(G318&lt;=301,G318/3,G318/4))))</f>
        <v>2510.9026721999994</v>
      </c>
      <c r="I318" s="1"/>
      <c r="J318" s="1"/>
      <c r="K318" s="1"/>
      <c r="L318" s="1"/>
      <c r="M318" s="1"/>
      <c r="N318" s="1"/>
      <c r="O318" s="1"/>
      <c r="P318" s="1"/>
      <c r="Q318" s="1"/>
      <c r="R318" s="1"/>
      <c r="S318" s="1"/>
      <c r="T318" s="22" t="str">
        <f t="shared" ref="T318:T323" ca="1" si="154">U318&amp;""&amp;",..,"&amp;""&amp;V318</f>
        <v>301,..,3801</v>
      </c>
      <c r="U318" s="22">
        <f ca="1">(SUMPRODUCT(MID(0&amp;(LEFT(A317,SUM(LEN(A317)-LEN(SUBSTITUTE(A317,{"0","1","2","3"},""))))), LARGE(INDEX(ISNUMBER(--MID((LEFT(A317,SUM(LEN(A317)-LEN(SUBSTITUTE(A317,{"0","1","2","3"},""))))), ROW(INDIRECT("1:"&amp;LEN((LEFT(A317,SUM(LEN(A317)-LEN(SUBSTITUTE(A317,{"0","1","2","3"},"")))))))), 1)) * ROW(INDIRECT("1:"&amp;LEN((LEFT(A317,SUM(LEN(A317)-LEN(SUBSTITUTE(A317,{"0","1","2","3"},"")))))))), 0), ROW(INDIRECT("1:"&amp;LEN((LEFT(A317,SUM(LEN(A317)-LEN(SUBSTITUTE(A317,{"0","1","2","3"},"")))))))))+1, 1) * 10^ROW(INDIRECT("1:"&amp;LEN((LEFT(A317,SUM(LEN(A317)-LEN(SUBSTITUTE(A317,{"0","1","2","3"},""))))))))/10))*100+1</f>
        <v>301</v>
      </c>
      <c r="V318" s="22">
        <f ca="1">(SUMPRODUCT(MID(0&amp;(--TRIM(RIGHT(SUBSTITUTE(LEFT(A317,_xlfn.AGGREGATE(16,6,FIND({0,1,2,3,4,5,6,7,8,9},A317,ROW(INDIRECT("1:"&amp;LEN(A317)))),1))," ",REPT(" ",LEN(A317))),LEN(A317)))), LARGE(INDEX(ISNUMBER(--MID((--TRIM(RIGHT(SUBSTITUTE(LEFT(A317,_xlfn.AGGREGATE(16,6,FIND({0,1,2,3,4,5,6,7,8,9},A317,ROW(INDIRECT("1:"&amp;LEN(A317)))),1))," ",REPT(" ",LEN(A317))),LEN(A317)))), ROW(INDIRECT("1:"&amp;LEN((--TRIM(RIGHT(SUBSTITUTE(LEFT(A317,_xlfn.AGGREGATE(16,6,FIND({0,1,2,3,4,5,6,7,8,9},A317,ROW(INDIRECT("1:"&amp;LEN(A317)))),1))," ",REPT(" ",LEN(A317))),LEN(A317))))))), 1)) * ROW(INDIRECT("1:"&amp;LEN((--TRIM(RIGHT(SUBSTITUTE(LEFT(A317,_xlfn.AGGREGATE(16,6,FIND({0,1,2,3,4,5,6,7,8,9},A317,ROW(INDIRECT("1:"&amp;LEN(A317)))),1))," ",REPT(" ",LEN(A317))),LEN(A317))))))), 0), ROW(INDIRECT("1:"&amp;LEN((--TRIM(RIGHT(SUBSTITUTE(LEFT(A317,_xlfn.AGGREGATE(16,6,FIND({0,1,2,3,4,5,6,7,8,9},A317,ROW(INDIRECT("1:"&amp;LEN(A317)))),1))," ",REPT(" ",LEN(A317))),LEN(A317))))))))+1, 1) * 10^ROW(INDIRECT("1:"&amp;LEN((--TRIM(RIGHT(SUBSTITUTE(LEFT(A317,_xlfn.AGGREGATE(16,6,FIND({0,1,2,3,4,5,6,7,8,9},A317,ROW(INDIRECT("1:"&amp;LEN(A317)))),1))," ",REPT(" ",LEN(A317))),LEN(A317)))))))/10))*100+1</f>
        <v>3801</v>
      </c>
      <c r="W318" s="1"/>
      <c r="X318" s="1"/>
      <c r="Y318" s="1"/>
      <c r="Z318" s="1"/>
      <c r="AA318" s="1"/>
      <c r="AB318" s="1"/>
      <c r="AC318" s="1"/>
      <c r="AD318" s="1"/>
      <c r="AE318" s="1"/>
      <c r="AF318" s="1"/>
      <c r="AG318" s="1"/>
      <c r="AH318" s="1"/>
      <c r="AI318" s="1"/>
      <c r="AJ318" s="1"/>
      <c r="AK318" s="1"/>
      <c r="AL318" s="1"/>
      <c r="AM318" s="1"/>
      <c r="AN318" s="1"/>
      <c r="AO318" s="1"/>
      <c r="AP318" s="1"/>
      <c r="AQ318" s="1"/>
      <c r="AR318" s="1"/>
      <c r="AS318" s="1"/>
      <c r="AT318" s="1"/>
      <c r="AU318" s="1"/>
      <c r="AV318" s="1"/>
      <c r="AW318" s="1"/>
      <c r="AX318" s="1"/>
      <c r="AY318" s="1"/>
      <c r="AZ318" s="1"/>
      <c r="BA318" s="1"/>
      <c r="BB318" s="1"/>
      <c r="BC318" s="1"/>
      <c r="BD318" s="1"/>
      <c r="BE318" s="1"/>
      <c r="BF318" s="1"/>
      <c r="BG318" s="1"/>
      <c r="BH318" s="1"/>
      <c r="BI318" s="1"/>
      <c r="BJ318" s="1"/>
      <c r="BK318" s="1"/>
      <c r="BL318" s="1"/>
      <c r="BM318" s="1"/>
      <c r="BN318" s="1"/>
      <c r="BO318" s="1"/>
      <c r="BP318" s="1"/>
      <c r="BQ318" s="1"/>
      <c r="BR318" s="1"/>
      <c r="BS318" s="1"/>
      <c r="BT318" s="1"/>
      <c r="BU318" s="1"/>
      <c r="BV318" s="1"/>
      <c r="BW318" s="1"/>
      <c r="BX318" s="1"/>
      <c r="BY318" s="1"/>
      <c r="BZ318" s="1"/>
      <c r="CA318" s="1"/>
      <c r="CB318" s="1"/>
      <c r="CC318" s="1"/>
      <c r="CD318" s="1"/>
      <c r="CE318" s="1"/>
      <c r="CF318" s="1"/>
      <c r="CG318" s="1"/>
      <c r="CH318" s="1"/>
      <c r="CI318" s="1"/>
      <c r="CJ318" s="1"/>
      <c r="CK318" s="1"/>
      <c r="CL318" s="1"/>
      <c r="CM318" s="1"/>
      <c r="CN318" s="1"/>
      <c r="CO318" s="1"/>
      <c r="CP318" s="1"/>
      <c r="CQ318" s="1"/>
      <c r="CR318" s="1"/>
      <c r="CS318" s="1"/>
      <c r="CT318" s="1"/>
      <c r="CU318" s="1"/>
      <c r="CV318" s="1"/>
      <c r="CW318" s="1"/>
      <c r="CX318" s="1"/>
      <c r="CY318" s="1"/>
      <c r="CZ318" s="1"/>
      <c r="DA318" s="1"/>
      <c r="DB318" s="1"/>
      <c r="DC318" s="1"/>
      <c r="DD318" s="1"/>
      <c r="DE318" s="1"/>
      <c r="DF318" s="1"/>
      <c r="DG318" s="1"/>
      <c r="DH318" s="1"/>
      <c r="DI318" s="1"/>
      <c r="DJ318" s="1"/>
      <c r="DK318" s="1"/>
      <c r="DL318" s="1"/>
      <c r="DM318" s="1"/>
      <c r="DN318" s="1"/>
      <c r="DO318" s="1"/>
      <c r="DP318" s="1"/>
      <c r="DQ318" s="1"/>
      <c r="DR318" s="1"/>
      <c r="DS318" s="1"/>
      <c r="DT318" s="1"/>
      <c r="DU318" s="1"/>
      <c r="DV318" s="1"/>
      <c r="DW318" s="1"/>
      <c r="DX318" s="1"/>
      <c r="DY318" s="1"/>
      <c r="DZ318" s="1"/>
      <c r="EA318" s="1"/>
      <c r="EB318" s="1"/>
      <c r="EC318" s="1"/>
      <c r="ED318" s="1"/>
      <c r="EE318" s="1"/>
      <c r="EF318" s="1"/>
      <c r="EG318" s="1"/>
      <c r="EH318" s="1"/>
      <c r="EI318" s="1"/>
      <c r="EJ318" s="1"/>
      <c r="EK318" s="1"/>
      <c r="EL318" s="1"/>
      <c r="EM318" s="1"/>
      <c r="EN318" s="1"/>
      <c r="EO318" s="1"/>
      <c r="EP318" s="1"/>
      <c r="EQ318" s="1"/>
      <c r="ER318" s="1"/>
      <c r="ES318" s="1"/>
      <c r="ET318" s="1"/>
      <c r="WZB318" s="1"/>
      <c r="WZC318" s="1"/>
      <c r="WZD318" s="1"/>
      <c r="WZE318" s="1"/>
      <c r="WZF318" s="1"/>
      <c r="WZG318" s="1"/>
      <c r="WZH318" s="1"/>
      <c r="WZI318" s="1"/>
      <c r="WZJ318" s="1"/>
      <c r="WZK318" s="1"/>
      <c r="WZL318" s="1"/>
      <c r="WZM318" s="1"/>
      <c r="WZN318" s="1"/>
      <c r="WZO318" s="1"/>
      <c r="WZP318" s="1"/>
      <c r="WZQ318" s="1"/>
      <c r="WZR318" s="1"/>
      <c r="WZS318" s="1"/>
      <c r="WZT318" s="1"/>
      <c r="WZU318" s="1"/>
      <c r="WZV318" s="1"/>
      <c r="WZW318" s="1"/>
      <c r="WZX318" s="1"/>
      <c r="WZY318" s="1"/>
      <c r="WZZ318" s="1"/>
      <c r="XAA318" s="1"/>
      <c r="XAB318" s="1"/>
      <c r="XAC318" s="1"/>
      <c r="XAD318" s="1"/>
      <c r="XAE318" s="1"/>
      <c r="XAF318" s="1"/>
      <c r="XAG318" s="1"/>
      <c r="XAH318" s="1"/>
      <c r="XAI318" s="1"/>
      <c r="XAJ318" s="1"/>
      <c r="XAK318" s="1"/>
      <c r="XAL318" s="1"/>
      <c r="XAM318" s="1"/>
      <c r="XAN318" s="1"/>
      <c r="XAO318" s="1"/>
      <c r="XAP318" s="1"/>
      <c r="XAQ318" s="1"/>
      <c r="XAR318" s="1"/>
      <c r="XAS318" s="1"/>
      <c r="XAT318" s="1"/>
      <c r="XAU318" s="1"/>
      <c r="XAV318" s="1"/>
      <c r="XAW318" s="1"/>
      <c r="XAX318" s="1"/>
      <c r="XAY318" s="1"/>
      <c r="XAZ318" s="1"/>
      <c r="XBA318" s="1"/>
      <c r="XBB318" s="1"/>
      <c r="XBC318" s="1"/>
      <c r="XBD318" s="1"/>
      <c r="XBE318" s="1"/>
      <c r="XBF318" s="1"/>
      <c r="XBG318" s="1"/>
      <c r="XBH318" s="1"/>
      <c r="XBI318" s="1"/>
      <c r="XBJ318" s="1"/>
      <c r="XBK318" s="1"/>
      <c r="XBL318" s="1"/>
      <c r="XBM318" s="1"/>
      <c r="XBN318" s="1"/>
      <c r="XBO318" s="1"/>
      <c r="XBP318" s="1"/>
      <c r="XBQ318" s="1"/>
      <c r="XBR318" s="1"/>
      <c r="XBS318" s="1"/>
      <c r="XBT318" s="1"/>
      <c r="XBU318" s="1"/>
      <c r="XBV318" s="1"/>
      <c r="XBW318" s="1"/>
      <c r="XBX318" s="1"/>
      <c r="XBY318" s="1"/>
      <c r="XBZ318" s="1"/>
      <c r="XCA318" s="1"/>
      <c r="XCB318" s="1"/>
      <c r="XCC318" s="1"/>
      <c r="XCD318" s="1"/>
      <c r="XCE318" s="1"/>
      <c r="XCF318" s="1"/>
      <c r="XCG318" s="1"/>
      <c r="XCH318" s="1"/>
      <c r="XCI318" s="1"/>
      <c r="XCJ318" s="1"/>
      <c r="XCK318" s="1"/>
      <c r="XCL318" s="1"/>
      <c r="XCM318" s="1"/>
      <c r="XCN318" s="1"/>
      <c r="XCO318" s="1"/>
      <c r="XCP318" s="1"/>
      <c r="XCQ318" s="1"/>
      <c r="XCR318" s="1"/>
      <c r="XCS318" s="1"/>
      <c r="XCT318" s="1"/>
      <c r="XCU318" s="1"/>
      <c r="XCV318" s="1"/>
      <c r="XCW318" s="1"/>
      <c r="XCX318" s="1"/>
      <c r="XCY318" s="1"/>
      <c r="XCZ318" s="1"/>
      <c r="XDA318" s="1"/>
      <c r="XDB318" s="1"/>
      <c r="XDC318" s="1"/>
      <c r="XDD318" s="1"/>
      <c r="XDE318" s="1"/>
      <c r="XDF318" s="1"/>
      <c r="XDG318" s="1"/>
      <c r="XDH318" s="1"/>
      <c r="XDI318" s="1"/>
      <c r="XDJ318" s="1"/>
      <c r="XDK318" s="1"/>
      <c r="XDL318" s="1"/>
      <c r="XDM318" s="1"/>
      <c r="XDN318" s="1"/>
      <c r="XDO318" s="1"/>
      <c r="XDP318" s="1"/>
      <c r="XDQ318" s="1"/>
      <c r="XDR318" s="1"/>
      <c r="XDS318" s="1"/>
      <c r="XDT318" s="1"/>
      <c r="XDU318" s="1"/>
      <c r="XDV318" s="1"/>
      <c r="XDW318" s="1"/>
      <c r="XDX318" s="1"/>
      <c r="XDY318" s="1"/>
      <c r="XDZ318" s="1"/>
      <c r="XEA318" s="1"/>
      <c r="XEB318" s="1"/>
      <c r="XEC318" s="1"/>
      <c r="XED318" s="1"/>
      <c r="XEE318" s="1"/>
      <c r="XEF318" s="1"/>
      <c r="XEG318" s="1"/>
      <c r="XEH318" s="1"/>
      <c r="XEI318" s="1"/>
      <c r="XEJ318" s="1"/>
      <c r="XEK318" s="1"/>
      <c r="XEL318" s="1"/>
      <c r="XEM318" s="1"/>
      <c r="XEN318" s="1"/>
      <c r="XEO318" s="1"/>
      <c r="XEP318" s="1"/>
      <c r="XEQ318" s="1"/>
      <c r="XER318" s="1"/>
      <c r="XES318" s="1"/>
      <c r="XET318" s="1"/>
      <c r="XEU318" s="1"/>
      <c r="XEV318" s="1"/>
      <c r="XEW318" s="1"/>
      <c r="XEX318" s="1"/>
      <c r="XEY318" s="1"/>
      <c r="XEZ318" s="1"/>
      <c r="XFA318" s="1"/>
      <c r="XFB318" s="1"/>
      <c r="XFC318" s="1"/>
    </row>
    <row r="319" spans="1:150 16226:16383" s="3" customFormat="1" ht="92.25" customHeight="1" x14ac:dyDescent="0.35">
      <c r="A319" s="84">
        <f>A318+1</f>
        <v>2</v>
      </c>
      <c r="B319" s="85"/>
      <c r="C319" s="49" t="s">
        <v>329</v>
      </c>
      <c r="D319" s="49" t="s">
        <v>397</v>
      </c>
      <c r="E319" s="80">
        <f>(215.81)*(10.764)</f>
        <v>2322.9788399999998</v>
      </c>
      <c r="F319" s="80">
        <f>(1.63*2.64+1.53*3.97)*(10.764)</f>
        <v>111.70125720000001</v>
      </c>
      <c r="G319" s="73">
        <f>(2.25*1.7+7*3.5)*10.764</f>
        <v>304.89029999999997</v>
      </c>
      <c r="H319" s="73">
        <f t="shared" si="153"/>
        <v>2510.9026721999994</v>
      </c>
      <c r="I319" s="1"/>
      <c r="J319" s="1"/>
      <c r="K319" s="1"/>
      <c r="L319" s="1"/>
      <c r="M319" s="1"/>
      <c r="N319" s="1"/>
      <c r="O319" s="1"/>
      <c r="P319" s="1"/>
      <c r="Q319" s="1"/>
      <c r="R319" s="1"/>
      <c r="S319" s="1"/>
      <c r="T319" s="22" t="str">
        <f t="shared" ca="1" si="154"/>
        <v>302,..,3802</v>
      </c>
      <c r="U319" s="22">
        <f ca="1">U318+1</f>
        <v>302</v>
      </c>
      <c r="V319" s="22">
        <f ca="1">V318+1</f>
        <v>3802</v>
      </c>
      <c r="W319" s="1"/>
      <c r="X319" s="1"/>
      <c r="Y319" s="1"/>
      <c r="Z319" s="1"/>
      <c r="AA319" s="1"/>
      <c r="AB319" s="1"/>
      <c r="AC319" s="1"/>
      <c r="AD319" s="1"/>
      <c r="AE319" s="1"/>
      <c r="AF319" s="1"/>
      <c r="AG319" s="1"/>
      <c r="AH319" s="1"/>
      <c r="AI319" s="1"/>
      <c r="AJ319" s="1"/>
      <c r="AK319" s="1"/>
      <c r="AL319" s="1"/>
      <c r="AM319" s="1"/>
      <c r="AN319" s="1"/>
      <c r="AO319" s="1"/>
      <c r="AP319" s="1"/>
      <c r="AQ319" s="1"/>
      <c r="AR319" s="1"/>
      <c r="AS319" s="1"/>
      <c r="AT319" s="1"/>
      <c r="AU319" s="1"/>
      <c r="AV319" s="1"/>
      <c r="AW319" s="1"/>
      <c r="AX319" s="1"/>
      <c r="AY319" s="1"/>
      <c r="AZ319" s="1"/>
      <c r="BA319" s="1"/>
      <c r="BB319" s="1"/>
      <c r="BC319" s="1"/>
      <c r="BD319" s="1"/>
      <c r="BE319" s="1"/>
      <c r="BF319" s="1"/>
      <c r="BG319" s="1"/>
      <c r="BH319" s="1"/>
      <c r="BI319" s="1"/>
      <c r="BJ319" s="1"/>
      <c r="BK319" s="1"/>
      <c r="BL319" s="1"/>
      <c r="BM319" s="1"/>
      <c r="BN319" s="1"/>
      <c r="BO319" s="1"/>
      <c r="BP319" s="1"/>
      <c r="BQ319" s="1"/>
      <c r="BR319" s="1"/>
      <c r="BS319" s="1"/>
      <c r="BT319" s="1"/>
      <c r="BU319" s="1"/>
      <c r="BV319" s="1"/>
      <c r="BW319" s="1"/>
      <c r="BX319" s="1"/>
      <c r="BY319" s="1"/>
      <c r="BZ319" s="1"/>
      <c r="CA319" s="1"/>
      <c r="CB319" s="1"/>
      <c r="CC319" s="1"/>
      <c r="CD319" s="1"/>
      <c r="CE319" s="1"/>
      <c r="CF319" s="1"/>
      <c r="CG319" s="1"/>
      <c r="CH319" s="1"/>
      <c r="CI319" s="1"/>
      <c r="CJ319" s="1"/>
      <c r="CK319" s="1"/>
      <c r="CL319" s="1"/>
      <c r="CM319" s="1"/>
      <c r="CN319" s="1"/>
      <c r="CO319" s="1"/>
      <c r="CP319" s="1"/>
      <c r="CQ319" s="1"/>
      <c r="CR319" s="1"/>
      <c r="CS319" s="1"/>
      <c r="CT319" s="1"/>
      <c r="CU319" s="1"/>
      <c r="CV319" s="1"/>
      <c r="CW319" s="1"/>
      <c r="CX319" s="1"/>
      <c r="CY319" s="1"/>
      <c r="CZ319" s="1"/>
      <c r="DA319" s="1"/>
      <c r="DB319" s="1"/>
      <c r="DC319" s="1"/>
      <c r="DD319" s="1"/>
      <c r="DE319" s="1"/>
      <c r="DF319" s="1"/>
      <c r="DG319" s="1"/>
      <c r="DH319" s="1"/>
      <c r="DI319" s="1"/>
      <c r="DJ319" s="1"/>
      <c r="DK319" s="1"/>
      <c r="DL319" s="1"/>
      <c r="DM319" s="1"/>
      <c r="DN319" s="1"/>
      <c r="DO319" s="1"/>
      <c r="DP319" s="1"/>
      <c r="DQ319" s="1"/>
      <c r="DR319" s="1"/>
      <c r="DS319" s="1"/>
      <c r="DT319" s="1"/>
      <c r="DU319" s="1"/>
      <c r="DV319" s="1"/>
      <c r="DW319" s="1"/>
      <c r="DX319" s="1"/>
      <c r="DY319" s="1"/>
      <c r="DZ319" s="1"/>
      <c r="EA319" s="1"/>
      <c r="EB319" s="1"/>
      <c r="EC319" s="1"/>
      <c r="ED319" s="1"/>
      <c r="EE319" s="1"/>
      <c r="EF319" s="1"/>
      <c r="EG319" s="1"/>
      <c r="EH319" s="1"/>
      <c r="EI319" s="1"/>
      <c r="EJ319" s="1"/>
      <c r="EK319" s="1"/>
      <c r="EL319" s="1"/>
      <c r="EM319" s="1"/>
      <c r="EN319" s="1"/>
      <c r="EO319" s="1"/>
      <c r="EP319" s="1"/>
      <c r="EQ319" s="1"/>
      <c r="ER319" s="1"/>
      <c r="ES319" s="1"/>
      <c r="ET319" s="1"/>
      <c r="WZB319" s="1"/>
      <c r="WZC319" s="1"/>
      <c r="WZD319" s="1"/>
      <c r="WZE319" s="1"/>
      <c r="WZF319" s="1"/>
      <c r="WZG319" s="1"/>
      <c r="WZH319" s="1"/>
      <c r="WZI319" s="1"/>
      <c r="WZJ319" s="1"/>
      <c r="WZK319" s="1"/>
      <c r="WZL319" s="1"/>
      <c r="WZM319" s="1"/>
      <c r="WZN319" s="1"/>
      <c r="WZO319" s="1"/>
      <c r="WZP319" s="1"/>
      <c r="WZQ319" s="1"/>
      <c r="WZR319" s="1"/>
      <c r="WZS319" s="1"/>
      <c r="WZT319" s="1"/>
      <c r="WZU319" s="1"/>
      <c r="WZV319" s="1"/>
      <c r="WZW319" s="1"/>
      <c r="WZX319" s="1"/>
      <c r="WZY319" s="1"/>
      <c r="WZZ319" s="1"/>
      <c r="XAA319" s="1"/>
      <c r="XAB319" s="1"/>
      <c r="XAC319" s="1"/>
      <c r="XAD319" s="1"/>
      <c r="XAE319" s="1"/>
      <c r="XAF319" s="1"/>
      <c r="XAG319" s="1"/>
      <c r="XAH319" s="1"/>
      <c r="XAI319" s="1"/>
      <c r="XAJ319" s="1"/>
      <c r="XAK319" s="1"/>
      <c r="XAL319" s="1"/>
      <c r="XAM319" s="1"/>
      <c r="XAN319" s="1"/>
      <c r="XAO319" s="1"/>
      <c r="XAP319" s="1"/>
      <c r="XAQ319" s="1"/>
      <c r="XAR319" s="1"/>
      <c r="XAS319" s="1"/>
      <c r="XAT319" s="1"/>
      <c r="XAU319" s="1"/>
      <c r="XAV319" s="1"/>
      <c r="XAW319" s="1"/>
      <c r="XAX319" s="1"/>
      <c r="XAY319" s="1"/>
      <c r="XAZ319" s="1"/>
      <c r="XBA319" s="1"/>
      <c r="XBB319" s="1"/>
      <c r="XBC319" s="1"/>
      <c r="XBD319" s="1"/>
      <c r="XBE319" s="1"/>
      <c r="XBF319" s="1"/>
      <c r="XBG319" s="1"/>
      <c r="XBH319" s="1"/>
      <c r="XBI319" s="1"/>
      <c r="XBJ319" s="1"/>
      <c r="XBK319" s="1"/>
      <c r="XBL319" s="1"/>
      <c r="XBM319" s="1"/>
      <c r="XBN319" s="1"/>
      <c r="XBO319" s="1"/>
      <c r="XBP319" s="1"/>
      <c r="XBQ319" s="1"/>
      <c r="XBR319" s="1"/>
      <c r="XBS319" s="1"/>
      <c r="XBT319" s="1"/>
      <c r="XBU319" s="1"/>
      <c r="XBV319" s="1"/>
      <c r="XBW319" s="1"/>
      <c r="XBX319" s="1"/>
      <c r="XBY319" s="1"/>
      <c r="XBZ319" s="1"/>
      <c r="XCA319" s="1"/>
      <c r="XCB319" s="1"/>
      <c r="XCC319" s="1"/>
      <c r="XCD319" s="1"/>
      <c r="XCE319" s="1"/>
      <c r="XCF319" s="1"/>
      <c r="XCG319" s="1"/>
      <c r="XCH319" s="1"/>
      <c r="XCI319" s="1"/>
      <c r="XCJ319" s="1"/>
      <c r="XCK319" s="1"/>
      <c r="XCL319" s="1"/>
      <c r="XCM319" s="1"/>
      <c r="XCN319" s="1"/>
      <c r="XCO319" s="1"/>
      <c r="XCP319" s="1"/>
      <c r="XCQ319" s="1"/>
      <c r="XCR319" s="1"/>
      <c r="XCS319" s="1"/>
      <c r="XCT319" s="1"/>
      <c r="XCU319" s="1"/>
      <c r="XCV319" s="1"/>
      <c r="XCW319" s="1"/>
      <c r="XCX319" s="1"/>
      <c r="XCY319" s="1"/>
      <c r="XCZ319" s="1"/>
      <c r="XDA319" s="1"/>
      <c r="XDB319" s="1"/>
      <c r="XDC319" s="1"/>
      <c r="XDD319" s="1"/>
      <c r="XDE319" s="1"/>
      <c r="XDF319" s="1"/>
      <c r="XDG319" s="1"/>
      <c r="XDH319" s="1"/>
      <c r="XDI319" s="1"/>
      <c r="XDJ319" s="1"/>
      <c r="XDK319" s="1"/>
      <c r="XDL319" s="1"/>
      <c r="XDM319" s="1"/>
      <c r="XDN319" s="1"/>
      <c r="XDO319" s="1"/>
      <c r="XDP319" s="1"/>
      <c r="XDQ319" s="1"/>
      <c r="XDR319" s="1"/>
      <c r="XDS319" s="1"/>
      <c r="XDT319" s="1"/>
      <c r="XDU319" s="1"/>
      <c r="XDV319" s="1"/>
      <c r="XDW319" s="1"/>
      <c r="XDX319" s="1"/>
      <c r="XDY319" s="1"/>
      <c r="XDZ319" s="1"/>
      <c r="XEA319" s="1"/>
      <c r="XEB319" s="1"/>
      <c r="XEC319" s="1"/>
      <c r="XED319" s="1"/>
      <c r="XEE319" s="1"/>
      <c r="XEF319" s="1"/>
      <c r="XEG319" s="1"/>
      <c r="XEH319" s="1"/>
      <c r="XEI319" s="1"/>
      <c r="XEJ319" s="1"/>
      <c r="XEK319" s="1"/>
      <c r="XEL319" s="1"/>
      <c r="XEM319" s="1"/>
      <c r="XEN319" s="1"/>
      <c r="XEO319" s="1"/>
      <c r="XEP319" s="1"/>
      <c r="XEQ319" s="1"/>
      <c r="XER319" s="1"/>
      <c r="XES319" s="1"/>
      <c r="XET319" s="1"/>
      <c r="XEU319" s="1"/>
      <c r="XEV319" s="1"/>
      <c r="XEW319" s="1"/>
      <c r="XEX319" s="1"/>
      <c r="XEY319" s="1"/>
      <c r="XEZ319" s="1"/>
      <c r="XFA319" s="1"/>
      <c r="XFB319" s="1"/>
      <c r="XFC319" s="1"/>
    </row>
    <row r="320" spans="1:150 16226:16383" s="3" customFormat="1" ht="92.25" customHeight="1" x14ac:dyDescent="0.35">
      <c r="A320" s="84">
        <f t="shared" ref="A320:A323" si="155">A319+1</f>
        <v>3</v>
      </c>
      <c r="B320" s="85"/>
      <c r="C320" s="49" t="s">
        <v>329</v>
      </c>
      <c r="D320" s="49" t="s">
        <v>398</v>
      </c>
      <c r="E320" s="80">
        <f>(215.81)*(10.764)</f>
        <v>2322.9788399999998</v>
      </c>
      <c r="F320" s="80">
        <f>(2.64*1.63+3.97*1.53)*(10.764)</f>
        <v>111.70125720000001</v>
      </c>
      <c r="G320" s="73">
        <f>(1.6*2.2+2.2*0.9+3.3*6)*10.764</f>
        <v>272.32919999999996</v>
      </c>
      <c r="H320" s="73">
        <f t="shared" ref="H320:H323" si="156">E320+F320+(IF(G320&lt;101,G320,IF(G320&lt;201,G320/2,IF(G320&lt;=301,G320/3,G320/4))))</f>
        <v>2525.4564971999998</v>
      </c>
      <c r="I320" s="1"/>
      <c r="J320" s="1"/>
      <c r="K320" s="1"/>
      <c r="L320" s="1"/>
      <c r="M320" s="1"/>
      <c r="N320" s="1"/>
      <c r="O320" s="1"/>
      <c r="P320" s="1"/>
      <c r="Q320" s="1"/>
      <c r="R320" s="1"/>
      <c r="S320" s="1"/>
      <c r="T320" s="22" t="str">
        <f t="shared" ca="1" si="154"/>
        <v>303,..,3803</v>
      </c>
      <c r="U320" s="22">
        <f t="shared" ref="U320:V320" ca="1" si="157">U319+1</f>
        <v>303</v>
      </c>
      <c r="V320" s="22">
        <f t="shared" ca="1" si="157"/>
        <v>3803</v>
      </c>
      <c r="W320" s="1"/>
      <c r="X320" s="1"/>
      <c r="Y320" s="1"/>
      <c r="Z320" s="1"/>
      <c r="AA320" s="1"/>
      <c r="AB320" s="1"/>
      <c r="AC320" s="1"/>
      <c r="AD320" s="1"/>
      <c r="AE320" s="1"/>
      <c r="AF320" s="1"/>
      <c r="AG320" s="1"/>
      <c r="AH320" s="1"/>
      <c r="AI320" s="1"/>
      <c r="AJ320" s="1"/>
      <c r="AK320" s="1"/>
      <c r="AL320" s="1"/>
      <c r="AM320" s="1"/>
      <c r="AN320" s="1"/>
      <c r="AO320" s="1"/>
      <c r="AP320" s="1"/>
      <c r="AQ320" s="1"/>
      <c r="AR320" s="1"/>
      <c r="AS320" s="1"/>
      <c r="AT320" s="1"/>
      <c r="AU320" s="1"/>
      <c r="AV320" s="1"/>
      <c r="AW320" s="1"/>
      <c r="AX320" s="1"/>
      <c r="AY320" s="1"/>
      <c r="AZ320" s="1"/>
      <c r="BA320" s="1"/>
      <c r="BB320" s="1"/>
      <c r="BC320" s="1"/>
      <c r="BD320" s="1"/>
      <c r="BE320" s="1"/>
      <c r="BF320" s="1"/>
      <c r="BG320" s="1"/>
      <c r="BH320" s="1"/>
      <c r="BI320" s="1"/>
      <c r="BJ320" s="1"/>
      <c r="BK320" s="1"/>
      <c r="BL320" s="1"/>
      <c r="BM320" s="1"/>
      <c r="BN320" s="1"/>
      <c r="BO320" s="1"/>
      <c r="BP320" s="1"/>
      <c r="BQ320" s="1"/>
      <c r="BR320" s="1"/>
      <c r="BS320" s="1"/>
      <c r="BT320" s="1"/>
      <c r="BU320" s="1"/>
      <c r="BV320" s="1"/>
      <c r="BW320" s="1"/>
      <c r="BX320" s="1"/>
      <c r="BY320" s="1"/>
      <c r="BZ320" s="1"/>
      <c r="CA320" s="1"/>
      <c r="CB320" s="1"/>
      <c r="CC320" s="1"/>
      <c r="CD320" s="1"/>
      <c r="CE320" s="1"/>
      <c r="CF320" s="1"/>
      <c r="CG320" s="1"/>
      <c r="CH320" s="1"/>
      <c r="CI320" s="1"/>
      <c r="CJ320" s="1"/>
      <c r="CK320" s="1"/>
      <c r="CL320" s="1"/>
      <c r="CM320" s="1"/>
      <c r="CN320" s="1"/>
      <c r="CO320" s="1"/>
      <c r="CP320" s="1"/>
      <c r="CQ320" s="1"/>
      <c r="CR320" s="1"/>
      <c r="CS320" s="1"/>
      <c r="CT320" s="1"/>
      <c r="CU320" s="1"/>
      <c r="CV320" s="1"/>
      <c r="CW320" s="1"/>
      <c r="CX320" s="1"/>
      <c r="CY320" s="1"/>
      <c r="CZ320" s="1"/>
      <c r="DA320" s="1"/>
      <c r="DB320" s="1"/>
      <c r="DC320" s="1"/>
      <c r="DD320" s="1"/>
      <c r="DE320" s="1"/>
      <c r="DF320" s="1"/>
      <c r="DG320" s="1"/>
      <c r="DH320" s="1"/>
      <c r="DI320" s="1"/>
      <c r="DJ320" s="1"/>
      <c r="DK320" s="1"/>
      <c r="DL320" s="1"/>
      <c r="DM320" s="1"/>
      <c r="DN320" s="1"/>
      <c r="DO320" s="1"/>
      <c r="DP320" s="1"/>
      <c r="DQ320" s="1"/>
      <c r="DR320" s="1"/>
      <c r="DS320" s="1"/>
      <c r="DT320" s="1"/>
      <c r="DU320" s="1"/>
      <c r="DV320" s="1"/>
      <c r="DW320" s="1"/>
      <c r="DX320" s="1"/>
      <c r="DY320" s="1"/>
      <c r="DZ320" s="1"/>
      <c r="EA320" s="1"/>
      <c r="EB320" s="1"/>
      <c r="EC320" s="1"/>
      <c r="ED320" s="1"/>
      <c r="EE320" s="1"/>
      <c r="EF320" s="1"/>
      <c r="EG320" s="1"/>
      <c r="EH320" s="1"/>
      <c r="EI320" s="1"/>
      <c r="EJ320" s="1"/>
      <c r="EK320" s="1"/>
      <c r="EL320" s="1"/>
      <c r="EM320" s="1"/>
      <c r="EN320" s="1"/>
      <c r="EO320" s="1"/>
      <c r="EP320" s="1"/>
      <c r="EQ320" s="1"/>
      <c r="ER320" s="1"/>
      <c r="ES320" s="1"/>
      <c r="ET320" s="1"/>
      <c r="WZB320" s="1"/>
      <c r="WZC320" s="1"/>
      <c r="WZD320" s="1"/>
      <c r="WZE320" s="1"/>
      <c r="WZF320" s="1"/>
      <c r="WZG320" s="1"/>
      <c r="WZH320" s="1"/>
      <c r="WZI320" s="1"/>
      <c r="WZJ320" s="1"/>
      <c r="WZK320" s="1"/>
      <c r="WZL320" s="1"/>
      <c r="WZM320" s="1"/>
      <c r="WZN320" s="1"/>
      <c r="WZO320" s="1"/>
      <c r="WZP320" s="1"/>
      <c r="WZQ320" s="1"/>
      <c r="WZR320" s="1"/>
      <c r="WZS320" s="1"/>
      <c r="WZT320" s="1"/>
      <c r="WZU320" s="1"/>
      <c r="WZV320" s="1"/>
      <c r="WZW320" s="1"/>
      <c r="WZX320" s="1"/>
      <c r="WZY320" s="1"/>
      <c r="WZZ320" s="1"/>
      <c r="XAA320" s="1"/>
      <c r="XAB320" s="1"/>
      <c r="XAC320" s="1"/>
      <c r="XAD320" s="1"/>
      <c r="XAE320" s="1"/>
      <c r="XAF320" s="1"/>
      <c r="XAG320" s="1"/>
      <c r="XAH320" s="1"/>
      <c r="XAI320" s="1"/>
      <c r="XAJ320" s="1"/>
      <c r="XAK320" s="1"/>
      <c r="XAL320" s="1"/>
      <c r="XAM320" s="1"/>
      <c r="XAN320" s="1"/>
      <c r="XAO320" s="1"/>
      <c r="XAP320" s="1"/>
      <c r="XAQ320" s="1"/>
      <c r="XAR320" s="1"/>
      <c r="XAS320" s="1"/>
      <c r="XAT320" s="1"/>
      <c r="XAU320" s="1"/>
      <c r="XAV320" s="1"/>
      <c r="XAW320" s="1"/>
      <c r="XAX320" s="1"/>
      <c r="XAY320" s="1"/>
      <c r="XAZ320" s="1"/>
      <c r="XBA320" s="1"/>
      <c r="XBB320" s="1"/>
      <c r="XBC320" s="1"/>
      <c r="XBD320" s="1"/>
      <c r="XBE320" s="1"/>
      <c r="XBF320" s="1"/>
      <c r="XBG320" s="1"/>
      <c r="XBH320" s="1"/>
      <c r="XBI320" s="1"/>
      <c r="XBJ320" s="1"/>
      <c r="XBK320" s="1"/>
      <c r="XBL320" s="1"/>
      <c r="XBM320" s="1"/>
      <c r="XBN320" s="1"/>
      <c r="XBO320" s="1"/>
      <c r="XBP320" s="1"/>
      <c r="XBQ320" s="1"/>
      <c r="XBR320" s="1"/>
      <c r="XBS320" s="1"/>
      <c r="XBT320" s="1"/>
      <c r="XBU320" s="1"/>
      <c r="XBV320" s="1"/>
      <c r="XBW320" s="1"/>
      <c r="XBX320" s="1"/>
      <c r="XBY320" s="1"/>
      <c r="XBZ320" s="1"/>
      <c r="XCA320" s="1"/>
      <c r="XCB320" s="1"/>
      <c r="XCC320" s="1"/>
      <c r="XCD320" s="1"/>
      <c r="XCE320" s="1"/>
      <c r="XCF320" s="1"/>
      <c r="XCG320" s="1"/>
      <c r="XCH320" s="1"/>
      <c r="XCI320" s="1"/>
      <c r="XCJ320" s="1"/>
      <c r="XCK320" s="1"/>
      <c r="XCL320" s="1"/>
      <c r="XCM320" s="1"/>
      <c r="XCN320" s="1"/>
      <c r="XCO320" s="1"/>
      <c r="XCP320" s="1"/>
      <c r="XCQ320" s="1"/>
      <c r="XCR320" s="1"/>
      <c r="XCS320" s="1"/>
      <c r="XCT320" s="1"/>
      <c r="XCU320" s="1"/>
      <c r="XCV320" s="1"/>
      <c r="XCW320" s="1"/>
      <c r="XCX320" s="1"/>
      <c r="XCY320" s="1"/>
      <c r="XCZ320" s="1"/>
      <c r="XDA320" s="1"/>
      <c r="XDB320" s="1"/>
      <c r="XDC320" s="1"/>
      <c r="XDD320" s="1"/>
      <c r="XDE320" s="1"/>
      <c r="XDF320" s="1"/>
      <c r="XDG320" s="1"/>
      <c r="XDH320" s="1"/>
      <c r="XDI320" s="1"/>
      <c r="XDJ320" s="1"/>
      <c r="XDK320" s="1"/>
      <c r="XDL320" s="1"/>
      <c r="XDM320" s="1"/>
      <c r="XDN320" s="1"/>
      <c r="XDO320" s="1"/>
      <c r="XDP320" s="1"/>
      <c r="XDQ320" s="1"/>
      <c r="XDR320" s="1"/>
      <c r="XDS320" s="1"/>
      <c r="XDT320" s="1"/>
      <c r="XDU320" s="1"/>
      <c r="XDV320" s="1"/>
      <c r="XDW320" s="1"/>
      <c r="XDX320" s="1"/>
      <c r="XDY320" s="1"/>
      <c r="XDZ320" s="1"/>
      <c r="XEA320" s="1"/>
      <c r="XEB320" s="1"/>
      <c r="XEC320" s="1"/>
      <c r="XED320" s="1"/>
      <c r="XEE320" s="1"/>
      <c r="XEF320" s="1"/>
      <c r="XEG320" s="1"/>
      <c r="XEH320" s="1"/>
      <c r="XEI320" s="1"/>
      <c r="XEJ320" s="1"/>
      <c r="XEK320" s="1"/>
      <c r="XEL320" s="1"/>
      <c r="XEM320" s="1"/>
      <c r="XEN320" s="1"/>
      <c r="XEO320" s="1"/>
      <c r="XEP320" s="1"/>
      <c r="XEQ320" s="1"/>
      <c r="XER320" s="1"/>
      <c r="XES320" s="1"/>
      <c r="XET320" s="1"/>
      <c r="XEU320" s="1"/>
      <c r="XEV320" s="1"/>
      <c r="XEW320" s="1"/>
      <c r="XEX320" s="1"/>
      <c r="XEY320" s="1"/>
      <c r="XEZ320" s="1"/>
      <c r="XFA320" s="1"/>
      <c r="XFB320" s="1"/>
      <c r="XFC320" s="1"/>
    </row>
    <row r="321" spans="1:150 16226:16383" s="3" customFormat="1" ht="92.25" customHeight="1" x14ac:dyDescent="0.35">
      <c r="A321" s="84">
        <f t="shared" si="155"/>
        <v>4</v>
      </c>
      <c r="B321" s="85"/>
      <c r="C321" s="49" t="s">
        <v>329</v>
      </c>
      <c r="D321" s="49" t="s">
        <v>395</v>
      </c>
      <c r="E321" s="80">
        <f>(215.81)*(10.764)</f>
        <v>2322.9788399999998</v>
      </c>
      <c r="F321" s="80">
        <f>(2.64*1.63+3.97*1.53)*(10.764)</f>
        <v>111.70125720000001</v>
      </c>
      <c r="G321" s="73">
        <f>(1.6*2.2+2.2*0.9+3.3*6)*10.764</f>
        <v>272.32919999999996</v>
      </c>
      <c r="H321" s="73">
        <f t="shared" si="156"/>
        <v>2525.4564971999998</v>
      </c>
      <c r="I321" s="1"/>
      <c r="J321" s="1"/>
      <c r="K321" s="1"/>
      <c r="L321" s="1"/>
      <c r="M321" s="1"/>
      <c r="N321" s="1"/>
      <c r="O321" s="1"/>
      <c r="P321" s="1"/>
      <c r="Q321" s="1"/>
      <c r="R321" s="1"/>
      <c r="S321" s="1"/>
      <c r="T321" s="22" t="str">
        <f t="shared" ca="1" si="154"/>
        <v>304,..,3804</v>
      </c>
      <c r="U321" s="22">
        <f t="shared" ref="U321:V321" ca="1" si="158">U320+1</f>
        <v>304</v>
      </c>
      <c r="V321" s="22">
        <f t="shared" ca="1" si="158"/>
        <v>3804</v>
      </c>
      <c r="W321" s="1"/>
      <c r="X321" s="1"/>
      <c r="Y321" s="1"/>
      <c r="Z321" s="1"/>
      <c r="AA321" s="1"/>
      <c r="AB321" s="1"/>
      <c r="AC321" s="1"/>
      <c r="AD321" s="1"/>
      <c r="AE321" s="1"/>
      <c r="AF321" s="1"/>
      <c r="AG321" s="1"/>
      <c r="AH321" s="1"/>
      <c r="AI321" s="1"/>
      <c r="AJ321" s="1"/>
      <c r="AK321" s="1"/>
      <c r="AL321" s="1"/>
      <c r="AM321" s="1"/>
      <c r="AN321" s="1"/>
      <c r="AO321" s="1"/>
      <c r="AP321" s="1"/>
      <c r="AQ321" s="1"/>
      <c r="AR321" s="1"/>
      <c r="AS321" s="1"/>
      <c r="AT321" s="1"/>
      <c r="AU321" s="1"/>
      <c r="AV321" s="1"/>
      <c r="AW321" s="1"/>
      <c r="AX321" s="1"/>
      <c r="AY321" s="1"/>
      <c r="AZ321" s="1"/>
      <c r="BA321" s="1"/>
      <c r="BB321" s="1"/>
      <c r="BC321" s="1"/>
      <c r="BD321" s="1"/>
      <c r="BE321" s="1"/>
      <c r="BF321" s="1"/>
      <c r="BG321" s="1"/>
      <c r="BH321" s="1"/>
      <c r="BI321" s="1"/>
      <c r="BJ321" s="1"/>
      <c r="BK321" s="1"/>
      <c r="BL321" s="1"/>
      <c r="BM321" s="1"/>
      <c r="BN321" s="1"/>
      <c r="BO321" s="1"/>
      <c r="BP321" s="1"/>
      <c r="BQ321" s="1"/>
      <c r="BR321" s="1"/>
      <c r="BS321" s="1"/>
      <c r="BT321" s="1"/>
      <c r="BU321" s="1"/>
      <c r="BV321" s="1"/>
      <c r="BW321" s="1"/>
      <c r="BX321" s="1"/>
      <c r="BY321" s="1"/>
      <c r="BZ321" s="1"/>
      <c r="CA321" s="1"/>
      <c r="CB321" s="1"/>
      <c r="CC321" s="1"/>
      <c r="CD321" s="1"/>
      <c r="CE321" s="1"/>
      <c r="CF321" s="1"/>
      <c r="CG321" s="1"/>
      <c r="CH321" s="1"/>
      <c r="CI321" s="1"/>
      <c r="CJ321" s="1"/>
      <c r="CK321" s="1"/>
      <c r="CL321" s="1"/>
      <c r="CM321" s="1"/>
      <c r="CN321" s="1"/>
      <c r="CO321" s="1"/>
      <c r="CP321" s="1"/>
      <c r="CQ321" s="1"/>
      <c r="CR321" s="1"/>
      <c r="CS321" s="1"/>
      <c r="CT321" s="1"/>
      <c r="CU321" s="1"/>
      <c r="CV321" s="1"/>
      <c r="CW321" s="1"/>
      <c r="CX321" s="1"/>
      <c r="CY321" s="1"/>
      <c r="CZ321" s="1"/>
      <c r="DA321" s="1"/>
      <c r="DB321" s="1"/>
      <c r="DC321" s="1"/>
      <c r="DD321" s="1"/>
      <c r="DE321" s="1"/>
      <c r="DF321" s="1"/>
      <c r="DG321" s="1"/>
      <c r="DH321" s="1"/>
      <c r="DI321" s="1"/>
      <c r="DJ321" s="1"/>
      <c r="DK321" s="1"/>
      <c r="DL321" s="1"/>
      <c r="DM321" s="1"/>
      <c r="DN321" s="1"/>
      <c r="DO321" s="1"/>
      <c r="DP321" s="1"/>
      <c r="DQ321" s="1"/>
      <c r="DR321" s="1"/>
      <c r="DS321" s="1"/>
      <c r="DT321" s="1"/>
      <c r="DU321" s="1"/>
      <c r="DV321" s="1"/>
      <c r="DW321" s="1"/>
      <c r="DX321" s="1"/>
      <c r="DY321" s="1"/>
      <c r="DZ321" s="1"/>
      <c r="EA321" s="1"/>
      <c r="EB321" s="1"/>
      <c r="EC321" s="1"/>
      <c r="ED321" s="1"/>
      <c r="EE321" s="1"/>
      <c r="EF321" s="1"/>
      <c r="EG321" s="1"/>
      <c r="EH321" s="1"/>
      <c r="EI321" s="1"/>
      <c r="EJ321" s="1"/>
      <c r="EK321" s="1"/>
      <c r="EL321" s="1"/>
      <c r="EM321" s="1"/>
      <c r="EN321" s="1"/>
      <c r="EO321" s="1"/>
      <c r="EP321" s="1"/>
      <c r="EQ321" s="1"/>
      <c r="ER321" s="1"/>
      <c r="ES321" s="1"/>
      <c r="ET321" s="1"/>
      <c r="WZB321" s="1"/>
      <c r="WZC321" s="1"/>
      <c r="WZD321" s="1"/>
      <c r="WZE321" s="1"/>
      <c r="WZF321" s="1"/>
      <c r="WZG321" s="1"/>
      <c r="WZH321" s="1"/>
      <c r="WZI321" s="1"/>
      <c r="WZJ321" s="1"/>
      <c r="WZK321" s="1"/>
      <c r="WZL321" s="1"/>
      <c r="WZM321" s="1"/>
      <c r="WZN321" s="1"/>
      <c r="WZO321" s="1"/>
      <c r="WZP321" s="1"/>
      <c r="WZQ321" s="1"/>
      <c r="WZR321" s="1"/>
      <c r="WZS321" s="1"/>
      <c r="WZT321" s="1"/>
      <c r="WZU321" s="1"/>
      <c r="WZV321" s="1"/>
      <c r="WZW321" s="1"/>
      <c r="WZX321" s="1"/>
      <c r="WZY321" s="1"/>
      <c r="WZZ321" s="1"/>
      <c r="XAA321" s="1"/>
      <c r="XAB321" s="1"/>
      <c r="XAC321" s="1"/>
      <c r="XAD321" s="1"/>
      <c r="XAE321" s="1"/>
      <c r="XAF321" s="1"/>
      <c r="XAG321" s="1"/>
      <c r="XAH321" s="1"/>
      <c r="XAI321" s="1"/>
      <c r="XAJ321" s="1"/>
      <c r="XAK321" s="1"/>
      <c r="XAL321" s="1"/>
      <c r="XAM321" s="1"/>
      <c r="XAN321" s="1"/>
      <c r="XAO321" s="1"/>
      <c r="XAP321" s="1"/>
      <c r="XAQ321" s="1"/>
      <c r="XAR321" s="1"/>
      <c r="XAS321" s="1"/>
      <c r="XAT321" s="1"/>
      <c r="XAU321" s="1"/>
      <c r="XAV321" s="1"/>
      <c r="XAW321" s="1"/>
      <c r="XAX321" s="1"/>
      <c r="XAY321" s="1"/>
      <c r="XAZ321" s="1"/>
      <c r="XBA321" s="1"/>
      <c r="XBB321" s="1"/>
      <c r="XBC321" s="1"/>
      <c r="XBD321" s="1"/>
      <c r="XBE321" s="1"/>
      <c r="XBF321" s="1"/>
      <c r="XBG321" s="1"/>
      <c r="XBH321" s="1"/>
      <c r="XBI321" s="1"/>
      <c r="XBJ321" s="1"/>
      <c r="XBK321" s="1"/>
      <c r="XBL321" s="1"/>
      <c r="XBM321" s="1"/>
      <c r="XBN321" s="1"/>
      <c r="XBO321" s="1"/>
      <c r="XBP321" s="1"/>
      <c r="XBQ321" s="1"/>
      <c r="XBR321" s="1"/>
      <c r="XBS321" s="1"/>
      <c r="XBT321" s="1"/>
      <c r="XBU321" s="1"/>
      <c r="XBV321" s="1"/>
      <c r="XBW321" s="1"/>
      <c r="XBX321" s="1"/>
      <c r="XBY321" s="1"/>
      <c r="XBZ321" s="1"/>
      <c r="XCA321" s="1"/>
      <c r="XCB321" s="1"/>
      <c r="XCC321" s="1"/>
      <c r="XCD321" s="1"/>
      <c r="XCE321" s="1"/>
      <c r="XCF321" s="1"/>
      <c r="XCG321" s="1"/>
      <c r="XCH321" s="1"/>
      <c r="XCI321" s="1"/>
      <c r="XCJ321" s="1"/>
      <c r="XCK321" s="1"/>
      <c r="XCL321" s="1"/>
      <c r="XCM321" s="1"/>
      <c r="XCN321" s="1"/>
      <c r="XCO321" s="1"/>
      <c r="XCP321" s="1"/>
      <c r="XCQ321" s="1"/>
      <c r="XCR321" s="1"/>
      <c r="XCS321" s="1"/>
      <c r="XCT321" s="1"/>
      <c r="XCU321" s="1"/>
      <c r="XCV321" s="1"/>
      <c r="XCW321" s="1"/>
      <c r="XCX321" s="1"/>
      <c r="XCY321" s="1"/>
      <c r="XCZ321" s="1"/>
      <c r="XDA321" s="1"/>
      <c r="XDB321" s="1"/>
      <c r="XDC321" s="1"/>
      <c r="XDD321" s="1"/>
      <c r="XDE321" s="1"/>
      <c r="XDF321" s="1"/>
      <c r="XDG321" s="1"/>
      <c r="XDH321" s="1"/>
      <c r="XDI321" s="1"/>
      <c r="XDJ321" s="1"/>
      <c r="XDK321" s="1"/>
      <c r="XDL321" s="1"/>
      <c r="XDM321" s="1"/>
      <c r="XDN321" s="1"/>
      <c r="XDO321" s="1"/>
      <c r="XDP321" s="1"/>
      <c r="XDQ321" s="1"/>
      <c r="XDR321" s="1"/>
      <c r="XDS321" s="1"/>
      <c r="XDT321" s="1"/>
      <c r="XDU321" s="1"/>
      <c r="XDV321" s="1"/>
      <c r="XDW321" s="1"/>
      <c r="XDX321" s="1"/>
      <c r="XDY321" s="1"/>
      <c r="XDZ321" s="1"/>
      <c r="XEA321" s="1"/>
      <c r="XEB321" s="1"/>
      <c r="XEC321" s="1"/>
      <c r="XED321" s="1"/>
      <c r="XEE321" s="1"/>
      <c r="XEF321" s="1"/>
      <c r="XEG321" s="1"/>
      <c r="XEH321" s="1"/>
      <c r="XEI321" s="1"/>
      <c r="XEJ321" s="1"/>
      <c r="XEK321" s="1"/>
      <c r="XEL321" s="1"/>
      <c r="XEM321" s="1"/>
      <c r="XEN321" s="1"/>
      <c r="XEO321" s="1"/>
      <c r="XEP321" s="1"/>
      <c r="XEQ321" s="1"/>
      <c r="XER321" s="1"/>
      <c r="XES321" s="1"/>
      <c r="XET321" s="1"/>
      <c r="XEU321" s="1"/>
      <c r="XEV321" s="1"/>
      <c r="XEW321" s="1"/>
      <c r="XEX321" s="1"/>
      <c r="XEY321" s="1"/>
      <c r="XEZ321" s="1"/>
      <c r="XFA321" s="1"/>
      <c r="XFB321" s="1"/>
      <c r="XFC321" s="1"/>
    </row>
    <row r="322" spans="1:150 16226:16383" s="3" customFormat="1" ht="92.25" customHeight="1" x14ac:dyDescent="0.35">
      <c r="A322" s="84">
        <f t="shared" si="155"/>
        <v>5</v>
      </c>
      <c r="B322" s="85"/>
      <c r="C322" s="49" t="s">
        <v>329</v>
      </c>
      <c r="D322" s="49" t="s">
        <v>397</v>
      </c>
      <c r="E322" s="80">
        <f>(213.33)*(10.764)</f>
        <v>2296.2841199999998</v>
      </c>
      <c r="F322" s="80">
        <f>(3.97*1.53+2.64*1.63)*(10.764)</f>
        <v>111.70125720000001</v>
      </c>
      <c r="G322" s="73">
        <v>0</v>
      </c>
      <c r="H322" s="73">
        <f t="shared" si="156"/>
        <v>2407.9853771999997</v>
      </c>
      <c r="I322" s="1"/>
      <c r="J322" s="1"/>
      <c r="K322" s="1"/>
      <c r="L322" s="1"/>
      <c r="M322" s="1"/>
      <c r="N322" s="1"/>
      <c r="O322" s="1"/>
      <c r="P322" s="1"/>
      <c r="Q322" s="1"/>
      <c r="R322" s="1"/>
      <c r="S322" s="1"/>
      <c r="T322" s="22" t="str">
        <f t="shared" ca="1" si="154"/>
        <v>305,..,3805</v>
      </c>
      <c r="U322" s="22">
        <f t="shared" ref="U322:V322" ca="1" si="159">U321+1</f>
        <v>305</v>
      </c>
      <c r="V322" s="22">
        <f t="shared" ca="1" si="159"/>
        <v>3805</v>
      </c>
      <c r="W322" s="1"/>
      <c r="X322" s="1"/>
      <c r="Y322" s="1"/>
      <c r="Z322" s="1"/>
      <c r="AA322" s="1"/>
      <c r="AB322" s="1"/>
      <c r="AC322" s="1"/>
      <c r="AD322" s="1"/>
      <c r="AE322" s="1"/>
      <c r="AF322" s="1"/>
      <c r="AG322" s="1"/>
      <c r="AH322" s="1"/>
      <c r="AI322" s="1"/>
      <c r="AJ322" s="1"/>
      <c r="AK322" s="1"/>
      <c r="AL322" s="1"/>
      <c r="AM322" s="1"/>
      <c r="AN322" s="1"/>
      <c r="AO322" s="1"/>
      <c r="AP322" s="1"/>
      <c r="AQ322" s="1"/>
      <c r="AR322" s="1"/>
      <c r="AS322" s="1"/>
      <c r="AT322" s="1"/>
      <c r="AU322" s="1"/>
      <c r="AV322" s="1"/>
      <c r="AW322" s="1"/>
      <c r="AX322" s="1"/>
      <c r="AY322" s="1"/>
      <c r="AZ322" s="1"/>
      <c r="BA322" s="1"/>
      <c r="BB322" s="1"/>
      <c r="BC322" s="1"/>
      <c r="BD322" s="1"/>
      <c r="BE322" s="1"/>
      <c r="BF322" s="1"/>
      <c r="BG322" s="1"/>
      <c r="BH322" s="1"/>
      <c r="BI322" s="1"/>
      <c r="BJ322" s="1"/>
      <c r="BK322" s="1"/>
      <c r="BL322" s="1"/>
      <c r="BM322" s="1"/>
      <c r="BN322" s="1"/>
      <c r="BO322" s="1"/>
      <c r="BP322" s="1"/>
      <c r="BQ322" s="1"/>
      <c r="BR322" s="1"/>
      <c r="BS322" s="1"/>
      <c r="BT322" s="1"/>
      <c r="BU322" s="1"/>
      <c r="BV322" s="1"/>
      <c r="BW322" s="1"/>
      <c r="BX322" s="1"/>
      <c r="BY322" s="1"/>
      <c r="BZ322" s="1"/>
      <c r="CA322" s="1"/>
      <c r="CB322" s="1"/>
      <c r="CC322" s="1"/>
      <c r="CD322" s="1"/>
      <c r="CE322" s="1"/>
      <c r="CF322" s="1"/>
      <c r="CG322" s="1"/>
      <c r="CH322" s="1"/>
      <c r="CI322" s="1"/>
      <c r="CJ322" s="1"/>
      <c r="CK322" s="1"/>
      <c r="CL322" s="1"/>
      <c r="CM322" s="1"/>
      <c r="CN322" s="1"/>
      <c r="CO322" s="1"/>
      <c r="CP322" s="1"/>
      <c r="CQ322" s="1"/>
      <c r="CR322" s="1"/>
      <c r="CS322" s="1"/>
      <c r="CT322" s="1"/>
      <c r="CU322" s="1"/>
      <c r="CV322" s="1"/>
      <c r="CW322" s="1"/>
      <c r="CX322" s="1"/>
      <c r="CY322" s="1"/>
      <c r="CZ322" s="1"/>
      <c r="DA322" s="1"/>
      <c r="DB322" s="1"/>
      <c r="DC322" s="1"/>
      <c r="DD322" s="1"/>
      <c r="DE322" s="1"/>
      <c r="DF322" s="1"/>
      <c r="DG322" s="1"/>
      <c r="DH322" s="1"/>
      <c r="DI322" s="1"/>
      <c r="DJ322" s="1"/>
      <c r="DK322" s="1"/>
      <c r="DL322" s="1"/>
      <c r="DM322" s="1"/>
      <c r="DN322" s="1"/>
      <c r="DO322" s="1"/>
      <c r="DP322" s="1"/>
      <c r="DQ322" s="1"/>
      <c r="DR322" s="1"/>
      <c r="DS322" s="1"/>
      <c r="DT322" s="1"/>
      <c r="DU322" s="1"/>
      <c r="DV322" s="1"/>
      <c r="DW322" s="1"/>
      <c r="DX322" s="1"/>
      <c r="DY322" s="1"/>
      <c r="DZ322" s="1"/>
      <c r="EA322" s="1"/>
      <c r="EB322" s="1"/>
      <c r="EC322" s="1"/>
      <c r="ED322" s="1"/>
      <c r="EE322" s="1"/>
      <c r="EF322" s="1"/>
      <c r="EG322" s="1"/>
      <c r="EH322" s="1"/>
      <c r="EI322" s="1"/>
      <c r="EJ322" s="1"/>
      <c r="EK322" s="1"/>
      <c r="EL322" s="1"/>
      <c r="EM322" s="1"/>
      <c r="EN322" s="1"/>
      <c r="EO322" s="1"/>
      <c r="EP322" s="1"/>
      <c r="EQ322" s="1"/>
      <c r="ER322" s="1"/>
      <c r="ES322" s="1"/>
      <c r="ET322" s="1"/>
      <c r="WZB322" s="1"/>
      <c r="WZC322" s="1"/>
      <c r="WZD322" s="1"/>
      <c r="WZE322" s="1"/>
      <c r="WZF322" s="1"/>
      <c r="WZG322" s="1"/>
      <c r="WZH322" s="1"/>
      <c r="WZI322" s="1"/>
      <c r="WZJ322" s="1"/>
      <c r="WZK322" s="1"/>
      <c r="WZL322" s="1"/>
      <c r="WZM322" s="1"/>
      <c r="WZN322" s="1"/>
      <c r="WZO322" s="1"/>
      <c r="WZP322" s="1"/>
      <c r="WZQ322" s="1"/>
      <c r="WZR322" s="1"/>
      <c r="WZS322" s="1"/>
      <c r="WZT322" s="1"/>
      <c r="WZU322" s="1"/>
      <c r="WZV322" s="1"/>
      <c r="WZW322" s="1"/>
      <c r="WZX322" s="1"/>
      <c r="WZY322" s="1"/>
      <c r="WZZ322" s="1"/>
      <c r="XAA322" s="1"/>
      <c r="XAB322" s="1"/>
      <c r="XAC322" s="1"/>
      <c r="XAD322" s="1"/>
      <c r="XAE322" s="1"/>
      <c r="XAF322" s="1"/>
      <c r="XAG322" s="1"/>
      <c r="XAH322" s="1"/>
      <c r="XAI322" s="1"/>
      <c r="XAJ322" s="1"/>
      <c r="XAK322" s="1"/>
      <c r="XAL322" s="1"/>
      <c r="XAM322" s="1"/>
      <c r="XAN322" s="1"/>
      <c r="XAO322" s="1"/>
      <c r="XAP322" s="1"/>
      <c r="XAQ322" s="1"/>
      <c r="XAR322" s="1"/>
      <c r="XAS322" s="1"/>
      <c r="XAT322" s="1"/>
      <c r="XAU322" s="1"/>
      <c r="XAV322" s="1"/>
      <c r="XAW322" s="1"/>
      <c r="XAX322" s="1"/>
      <c r="XAY322" s="1"/>
      <c r="XAZ322" s="1"/>
      <c r="XBA322" s="1"/>
      <c r="XBB322" s="1"/>
      <c r="XBC322" s="1"/>
      <c r="XBD322" s="1"/>
      <c r="XBE322" s="1"/>
      <c r="XBF322" s="1"/>
      <c r="XBG322" s="1"/>
      <c r="XBH322" s="1"/>
      <c r="XBI322" s="1"/>
      <c r="XBJ322" s="1"/>
      <c r="XBK322" s="1"/>
      <c r="XBL322" s="1"/>
      <c r="XBM322" s="1"/>
      <c r="XBN322" s="1"/>
      <c r="XBO322" s="1"/>
      <c r="XBP322" s="1"/>
      <c r="XBQ322" s="1"/>
      <c r="XBR322" s="1"/>
      <c r="XBS322" s="1"/>
      <c r="XBT322" s="1"/>
      <c r="XBU322" s="1"/>
      <c r="XBV322" s="1"/>
      <c r="XBW322" s="1"/>
      <c r="XBX322" s="1"/>
      <c r="XBY322" s="1"/>
      <c r="XBZ322" s="1"/>
      <c r="XCA322" s="1"/>
      <c r="XCB322" s="1"/>
      <c r="XCC322" s="1"/>
      <c r="XCD322" s="1"/>
      <c r="XCE322" s="1"/>
      <c r="XCF322" s="1"/>
      <c r="XCG322" s="1"/>
      <c r="XCH322" s="1"/>
      <c r="XCI322" s="1"/>
      <c r="XCJ322" s="1"/>
      <c r="XCK322" s="1"/>
      <c r="XCL322" s="1"/>
      <c r="XCM322" s="1"/>
      <c r="XCN322" s="1"/>
      <c r="XCO322" s="1"/>
      <c r="XCP322" s="1"/>
      <c r="XCQ322" s="1"/>
      <c r="XCR322" s="1"/>
      <c r="XCS322" s="1"/>
      <c r="XCT322" s="1"/>
      <c r="XCU322" s="1"/>
      <c r="XCV322" s="1"/>
      <c r="XCW322" s="1"/>
      <c r="XCX322" s="1"/>
      <c r="XCY322" s="1"/>
      <c r="XCZ322" s="1"/>
      <c r="XDA322" s="1"/>
      <c r="XDB322" s="1"/>
      <c r="XDC322" s="1"/>
      <c r="XDD322" s="1"/>
      <c r="XDE322" s="1"/>
      <c r="XDF322" s="1"/>
      <c r="XDG322" s="1"/>
      <c r="XDH322" s="1"/>
      <c r="XDI322" s="1"/>
      <c r="XDJ322" s="1"/>
      <c r="XDK322" s="1"/>
      <c r="XDL322" s="1"/>
      <c r="XDM322" s="1"/>
      <c r="XDN322" s="1"/>
      <c r="XDO322" s="1"/>
      <c r="XDP322" s="1"/>
      <c r="XDQ322" s="1"/>
      <c r="XDR322" s="1"/>
      <c r="XDS322" s="1"/>
      <c r="XDT322" s="1"/>
      <c r="XDU322" s="1"/>
      <c r="XDV322" s="1"/>
      <c r="XDW322" s="1"/>
      <c r="XDX322" s="1"/>
      <c r="XDY322" s="1"/>
      <c r="XDZ322" s="1"/>
      <c r="XEA322" s="1"/>
      <c r="XEB322" s="1"/>
      <c r="XEC322" s="1"/>
      <c r="XED322" s="1"/>
      <c r="XEE322" s="1"/>
      <c r="XEF322" s="1"/>
      <c r="XEG322" s="1"/>
      <c r="XEH322" s="1"/>
      <c r="XEI322" s="1"/>
      <c r="XEJ322" s="1"/>
      <c r="XEK322" s="1"/>
      <c r="XEL322" s="1"/>
      <c r="XEM322" s="1"/>
      <c r="XEN322" s="1"/>
      <c r="XEO322" s="1"/>
      <c r="XEP322" s="1"/>
      <c r="XEQ322" s="1"/>
      <c r="XER322" s="1"/>
      <c r="XES322" s="1"/>
      <c r="XET322" s="1"/>
      <c r="XEU322" s="1"/>
      <c r="XEV322" s="1"/>
      <c r="XEW322" s="1"/>
      <c r="XEX322" s="1"/>
      <c r="XEY322" s="1"/>
      <c r="XEZ322" s="1"/>
      <c r="XFA322" s="1"/>
      <c r="XFB322" s="1"/>
      <c r="XFC322" s="1"/>
    </row>
    <row r="323" spans="1:150 16226:16383" s="3" customFormat="1" ht="92.25" customHeight="1" x14ac:dyDescent="0.35">
      <c r="A323" s="84">
        <f t="shared" si="155"/>
        <v>6</v>
      </c>
      <c r="B323" s="85"/>
      <c r="C323" s="49" t="s">
        <v>329</v>
      </c>
      <c r="D323" s="49" t="s">
        <v>397</v>
      </c>
      <c r="E323" s="80">
        <f>(213.33)*(10.764)</f>
        <v>2296.2841199999998</v>
      </c>
      <c r="F323" s="80">
        <f>(3.97*1.53+2.64*1.63)*(10.764)</f>
        <v>111.70125720000001</v>
      </c>
      <c r="G323" s="73">
        <v>0</v>
      </c>
      <c r="H323" s="73">
        <f t="shared" si="156"/>
        <v>2407.9853771999997</v>
      </c>
      <c r="I323" s="1"/>
      <c r="J323" s="1"/>
      <c r="K323" s="1"/>
      <c r="L323" s="1"/>
      <c r="M323" s="1"/>
      <c r="N323" s="1"/>
      <c r="O323" s="1"/>
      <c r="P323" s="1"/>
      <c r="Q323" s="1"/>
      <c r="R323" s="1"/>
      <c r="S323" s="1"/>
      <c r="T323" s="22" t="str">
        <f t="shared" ca="1" si="154"/>
        <v>306,..,3806</v>
      </c>
      <c r="U323" s="22">
        <f t="shared" ref="U323:V323" ca="1" si="160">U322+1</f>
        <v>306</v>
      </c>
      <c r="V323" s="22">
        <f t="shared" ca="1" si="160"/>
        <v>3806</v>
      </c>
      <c r="W323" s="1"/>
      <c r="X323" s="1"/>
      <c r="Y323" s="1"/>
      <c r="Z323" s="1"/>
      <c r="AA323" s="1"/>
      <c r="AB323" s="1"/>
      <c r="AC323" s="1"/>
      <c r="AD323" s="1"/>
      <c r="AE323" s="1"/>
      <c r="AF323" s="1"/>
      <c r="AG323" s="1"/>
      <c r="AH323" s="1"/>
      <c r="AI323" s="1"/>
      <c r="AJ323" s="1"/>
      <c r="AK323" s="1"/>
      <c r="AL323" s="1"/>
      <c r="AM323" s="1"/>
      <c r="AN323" s="1"/>
      <c r="AO323" s="1"/>
      <c r="AP323" s="1"/>
      <c r="AQ323" s="1"/>
      <c r="AR323" s="1"/>
      <c r="AS323" s="1"/>
      <c r="AT323" s="1"/>
      <c r="AU323" s="1"/>
      <c r="AV323" s="1"/>
      <c r="AW323" s="1"/>
      <c r="AX323" s="1"/>
      <c r="AY323" s="1"/>
      <c r="AZ323" s="1"/>
      <c r="BA323" s="1"/>
      <c r="BB323" s="1"/>
      <c r="BC323" s="1"/>
      <c r="BD323" s="1"/>
      <c r="BE323" s="1"/>
      <c r="BF323" s="1"/>
      <c r="BG323" s="1"/>
      <c r="BH323" s="1"/>
      <c r="BI323" s="1"/>
      <c r="BJ323" s="1"/>
      <c r="BK323" s="1"/>
      <c r="BL323" s="1"/>
      <c r="BM323" s="1"/>
      <c r="BN323" s="1"/>
      <c r="BO323" s="1"/>
      <c r="BP323" s="1"/>
      <c r="BQ323" s="1"/>
      <c r="BR323" s="1"/>
      <c r="BS323" s="1"/>
      <c r="BT323" s="1"/>
      <c r="BU323" s="1"/>
      <c r="BV323" s="1"/>
      <c r="BW323" s="1"/>
      <c r="BX323" s="1"/>
      <c r="BY323" s="1"/>
      <c r="BZ323" s="1"/>
      <c r="CA323" s="1"/>
      <c r="CB323" s="1"/>
      <c r="CC323" s="1"/>
      <c r="CD323" s="1"/>
      <c r="CE323" s="1"/>
      <c r="CF323" s="1"/>
      <c r="CG323" s="1"/>
      <c r="CH323" s="1"/>
      <c r="CI323" s="1"/>
      <c r="CJ323" s="1"/>
      <c r="CK323" s="1"/>
      <c r="CL323" s="1"/>
      <c r="CM323" s="1"/>
      <c r="CN323" s="1"/>
      <c r="CO323" s="1"/>
      <c r="CP323" s="1"/>
      <c r="CQ323" s="1"/>
      <c r="CR323" s="1"/>
      <c r="CS323" s="1"/>
      <c r="CT323" s="1"/>
      <c r="CU323" s="1"/>
      <c r="CV323" s="1"/>
      <c r="CW323" s="1"/>
      <c r="CX323" s="1"/>
      <c r="CY323" s="1"/>
      <c r="CZ323" s="1"/>
      <c r="DA323" s="1"/>
      <c r="DB323" s="1"/>
      <c r="DC323" s="1"/>
      <c r="DD323" s="1"/>
      <c r="DE323" s="1"/>
      <c r="DF323" s="1"/>
      <c r="DG323" s="1"/>
      <c r="DH323" s="1"/>
      <c r="DI323" s="1"/>
      <c r="DJ323" s="1"/>
      <c r="DK323" s="1"/>
      <c r="DL323" s="1"/>
      <c r="DM323" s="1"/>
      <c r="DN323" s="1"/>
      <c r="DO323" s="1"/>
      <c r="DP323" s="1"/>
      <c r="DQ323" s="1"/>
      <c r="DR323" s="1"/>
      <c r="DS323" s="1"/>
      <c r="DT323" s="1"/>
      <c r="DU323" s="1"/>
      <c r="DV323" s="1"/>
      <c r="DW323" s="1"/>
      <c r="DX323" s="1"/>
      <c r="DY323" s="1"/>
      <c r="DZ323" s="1"/>
      <c r="EA323" s="1"/>
      <c r="EB323" s="1"/>
      <c r="EC323" s="1"/>
      <c r="ED323" s="1"/>
      <c r="EE323" s="1"/>
      <c r="EF323" s="1"/>
      <c r="EG323" s="1"/>
      <c r="EH323" s="1"/>
      <c r="EI323" s="1"/>
      <c r="EJ323" s="1"/>
      <c r="EK323" s="1"/>
      <c r="EL323" s="1"/>
      <c r="EM323" s="1"/>
      <c r="EN323" s="1"/>
      <c r="EO323" s="1"/>
      <c r="EP323" s="1"/>
      <c r="EQ323" s="1"/>
      <c r="ER323" s="1"/>
      <c r="ES323" s="1"/>
      <c r="ET323" s="1"/>
      <c r="WZB323" s="1"/>
      <c r="WZC323" s="1"/>
      <c r="WZD323" s="1"/>
      <c r="WZE323" s="1"/>
      <c r="WZF323" s="1"/>
      <c r="WZG323" s="1"/>
      <c r="WZH323" s="1"/>
      <c r="WZI323" s="1"/>
      <c r="WZJ323" s="1"/>
      <c r="WZK323" s="1"/>
      <c r="WZL323" s="1"/>
      <c r="WZM323" s="1"/>
      <c r="WZN323" s="1"/>
      <c r="WZO323" s="1"/>
      <c r="WZP323" s="1"/>
      <c r="WZQ323" s="1"/>
      <c r="WZR323" s="1"/>
      <c r="WZS323" s="1"/>
      <c r="WZT323" s="1"/>
      <c r="WZU323" s="1"/>
      <c r="WZV323" s="1"/>
      <c r="WZW323" s="1"/>
      <c r="WZX323" s="1"/>
      <c r="WZY323" s="1"/>
      <c r="WZZ323" s="1"/>
      <c r="XAA323" s="1"/>
      <c r="XAB323" s="1"/>
      <c r="XAC323" s="1"/>
      <c r="XAD323" s="1"/>
      <c r="XAE323" s="1"/>
      <c r="XAF323" s="1"/>
      <c r="XAG323" s="1"/>
      <c r="XAH323" s="1"/>
      <c r="XAI323" s="1"/>
      <c r="XAJ323" s="1"/>
      <c r="XAK323" s="1"/>
      <c r="XAL323" s="1"/>
      <c r="XAM323" s="1"/>
      <c r="XAN323" s="1"/>
      <c r="XAO323" s="1"/>
      <c r="XAP323" s="1"/>
      <c r="XAQ323" s="1"/>
      <c r="XAR323" s="1"/>
      <c r="XAS323" s="1"/>
      <c r="XAT323" s="1"/>
      <c r="XAU323" s="1"/>
      <c r="XAV323" s="1"/>
      <c r="XAW323" s="1"/>
      <c r="XAX323" s="1"/>
      <c r="XAY323" s="1"/>
      <c r="XAZ323" s="1"/>
      <c r="XBA323" s="1"/>
      <c r="XBB323" s="1"/>
      <c r="XBC323" s="1"/>
      <c r="XBD323" s="1"/>
      <c r="XBE323" s="1"/>
      <c r="XBF323" s="1"/>
      <c r="XBG323" s="1"/>
      <c r="XBH323" s="1"/>
      <c r="XBI323" s="1"/>
      <c r="XBJ323" s="1"/>
      <c r="XBK323" s="1"/>
      <c r="XBL323" s="1"/>
      <c r="XBM323" s="1"/>
      <c r="XBN323" s="1"/>
      <c r="XBO323" s="1"/>
      <c r="XBP323" s="1"/>
      <c r="XBQ323" s="1"/>
      <c r="XBR323" s="1"/>
      <c r="XBS323" s="1"/>
      <c r="XBT323" s="1"/>
      <c r="XBU323" s="1"/>
      <c r="XBV323" s="1"/>
      <c r="XBW323" s="1"/>
      <c r="XBX323" s="1"/>
      <c r="XBY323" s="1"/>
      <c r="XBZ323" s="1"/>
      <c r="XCA323" s="1"/>
      <c r="XCB323" s="1"/>
      <c r="XCC323" s="1"/>
      <c r="XCD323" s="1"/>
      <c r="XCE323" s="1"/>
      <c r="XCF323" s="1"/>
      <c r="XCG323" s="1"/>
      <c r="XCH323" s="1"/>
      <c r="XCI323" s="1"/>
      <c r="XCJ323" s="1"/>
      <c r="XCK323" s="1"/>
      <c r="XCL323" s="1"/>
      <c r="XCM323" s="1"/>
      <c r="XCN323" s="1"/>
      <c r="XCO323" s="1"/>
      <c r="XCP323" s="1"/>
      <c r="XCQ323" s="1"/>
      <c r="XCR323" s="1"/>
      <c r="XCS323" s="1"/>
      <c r="XCT323" s="1"/>
      <c r="XCU323" s="1"/>
      <c r="XCV323" s="1"/>
      <c r="XCW323" s="1"/>
      <c r="XCX323" s="1"/>
      <c r="XCY323" s="1"/>
      <c r="XCZ323" s="1"/>
      <c r="XDA323" s="1"/>
      <c r="XDB323" s="1"/>
      <c r="XDC323" s="1"/>
      <c r="XDD323" s="1"/>
      <c r="XDE323" s="1"/>
      <c r="XDF323" s="1"/>
      <c r="XDG323" s="1"/>
      <c r="XDH323" s="1"/>
      <c r="XDI323" s="1"/>
      <c r="XDJ323" s="1"/>
      <c r="XDK323" s="1"/>
      <c r="XDL323" s="1"/>
      <c r="XDM323" s="1"/>
      <c r="XDN323" s="1"/>
      <c r="XDO323" s="1"/>
      <c r="XDP323" s="1"/>
      <c r="XDQ323" s="1"/>
      <c r="XDR323" s="1"/>
      <c r="XDS323" s="1"/>
      <c r="XDT323" s="1"/>
      <c r="XDU323" s="1"/>
      <c r="XDV323" s="1"/>
      <c r="XDW323" s="1"/>
      <c r="XDX323" s="1"/>
      <c r="XDY323" s="1"/>
      <c r="XDZ323" s="1"/>
      <c r="XEA323" s="1"/>
      <c r="XEB323" s="1"/>
      <c r="XEC323" s="1"/>
      <c r="XED323" s="1"/>
      <c r="XEE323" s="1"/>
      <c r="XEF323" s="1"/>
      <c r="XEG323" s="1"/>
      <c r="XEH323" s="1"/>
      <c r="XEI323" s="1"/>
      <c r="XEJ323" s="1"/>
      <c r="XEK323" s="1"/>
      <c r="XEL323" s="1"/>
      <c r="XEM323" s="1"/>
      <c r="XEN323" s="1"/>
      <c r="XEO323" s="1"/>
      <c r="XEP323" s="1"/>
      <c r="XEQ323" s="1"/>
      <c r="XER323" s="1"/>
      <c r="XES323" s="1"/>
      <c r="XET323" s="1"/>
      <c r="XEU323" s="1"/>
      <c r="XEV323" s="1"/>
      <c r="XEW323" s="1"/>
      <c r="XEX323" s="1"/>
      <c r="XEY323" s="1"/>
      <c r="XEZ323" s="1"/>
      <c r="XFA323" s="1"/>
      <c r="XFB323" s="1"/>
      <c r="XFC323" s="1"/>
    </row>
    <row r="324" spans="1:150 16226:16383" s="3" customFormat="1" ht="20.5" x14ac:dyDescent="0.35">
      <c r="A324" s="90" t="s">
        <v>396</v>
      </c>
      <c r="B324" s="91"/>
      <c r="C324" s="91"/>
      <c r="D324" s="91"/>
      <c r="E324" s="91"/>
      <c r="F324" s="91"/>
      <c r="G324" s="91"/>
      <c r="H324" s="92"/>
      <c r="I324" s="4">
        <f>1</f>
        <v>1</v>
      </c>
      <c r="J324" s="1"/>
      <c r="K324" s="1"/>
      <c r="L324" s="1"/>
      <c r="M324" s="1"/>
      <c r="N324" s="1"/>
      <c r="O324" s="1"/>
      <c r="P324" s="1"/>
      <c r="Q324" s="1"/>
      <c r="R324" s="1"/>
      <c r="S324" s="1"/>
      <c r="T324" s="1"/>
      <c r="U324" s="1"/>
      <c r="V324" s="1"/>
      <c r="W324" s="1"/>
      <c r="X324" s="1"/>
      <c r="Y324" s="1"/>
      <c r="Z324" s="1"/>
      <c r="AA324" s="1"/>
      <c r="AB324" s="1"/>
      <c r="AC324" s="1"/>
      <c r="AD324" s="1"/>
      <c r="AE324" s="1"/>
      <c r="AF324" s="1"/>
      <c r="AG324" s="1"/>
      <c r="AH324" s="1"/>
      <c r="AI324" s="1"/>
      <c r="AJ324" s="1"/>
      <c r="AK324" s="1"/>
      <c r="AL324" s="1"/>
      <c r="AM324" s="1"/>
      <c r="AN324" s="1"/>
      <c r="AO324" s="1"/>
      <c r="AP324" s="1"/>
      <c r="AQ324" s="1"/>
      <c r="AR324" s="1"/>
      <c r="AS324" s="1"/>
      <c r="AT324" s="1"/>
      <c r="AU324" s="1"/>
      <c r="AV324" s="1"/>
      <c r="AW324" s="1"/>
      <c r="AX324" s="1"/>
      <c r="AY324" s="1"/>
      <c r="AZ324" s="1"/>
      <c r="BA324" s="1"/>
      <c r="BB324" s="1"/>
      <c r="BC324" s="1"/>
      <c r="BD324" s="1"/>
      <c r="BE324" s="1"/>
      <c r="BF324" s="1"/>
      <c r="BG324" s="1"/>
      <c r="BH324" s="1"/>
      <c r="BI324" s="1"/>
      <c r="BJ324" s="1"/>
      <c r="BK324" s="1"/>
      <c r="BL324" s="1"/>
      <c r="BM324" s="1"/>
      <c r="BN324" s="1"/>
      <c r="BO324" s="1"/>
      <c r="BP324" s="1"/>
      <c r="BQ324" s="1"/>
      <c r="BR324" s="1"/>
      <c r="BS324" s="1"/>
      <c r="BT324" s="1"/>
      <c r="BU324" s="1"/>
      <c r="BV324" s="1"/>
      <c r="BW324" s="1"/>
      <c r="BX324" s="1"/>
      <c r="BY324" s="1"/>
      <c r="BZ324" s="1"/>
      <c r="CA324" s="1"/>
      <c r="CB324" s="1"/>
      <c r="CC324" s="1"/>
      <c r="CD324" s="1"/>
      <c r="CE324" s="1"/>
      <c r="CF324" s="1"/>
      <c r="CG324" s="1"/>
      <c r="CH324" s="1"/>
      <c r="CI324" s="1"/>
      <c r="CJ324" s="1"/>
      <c r="CK324" s="1"/>
      <c r="CL324" s="1"/>
      <c r="CM324" s="1"/>
      <c r="CN324" s="1"/>
      <c r="CO324" s="1"/>
      <c r="CP324" s="1"/>
      <c r="CQ324" s="1"/>
      <c r="CR324" s="1"/>
      <c r="CS324" s="1"/>
      <c r="CT324" s="1"/>
      <c r="CU324" s="1"/>
      <c r="CV324" s="1"/>
      <c r="CW324" s="1"/>
      <c r="CX324" s="1"/>
      <c r="CY324" s="1"/>
      <c r="CZ324" s="1"/>
      <c r="DA324" s="1"/>
      <c r="DB324" s="1"/>
      <c r="DC324" s="1"/>
      <c r="DD324" s="1"/>
      <c r="DE324" s="1"/>
      <c r="DF324" s="1"/>
      <c r="DG324" s="1"/>
      <c r="DH324" s="1"/>
      <c r="DI324" s="1"/>
      <c r="DJ324" s="1"/>
      <c r="DK324" s="1"/>
      <c r="DL324" s="1"/>
      <c r="DM324" s="1"/>
      <c r="DN324" s="1"/>
      <c r="DO324" s="1"/>
      <c r="DP324" s="1"/>
      <c r="DQ324" s="1"/>
      <c r="DR324" s="1"/>
      <c r="DS324" s="1"/>
      <c r="DT324" s="1"/>
      <c r="DU324" s="1"/>
      <c r="DV324" s="1"/>
      <c r="DW324" s="1"/>
      <c r="DX324" s="1"/>
      <c r="DY324" s="1"/>
      <c r="DZ324" s="1"/>
      <c r="EA324" s="1"/>
      <c r="EB324" s="1"/>
      <c r="EC324" s="1"/>
      <c r="ED324" s="1"/>
      <c r="EE324" s="1"/>
      <c r="EF324" s="1"/>
      <c r="EG324" s="1"/>
      <c r="EH324" s="1"/>
      <c r="EI324" s="1"/>
      <c r="EJ324" s="1"/>
      <c r="EK324" s="1"/>
      <c r="EL324" s="1"/>
      <c r="EM324" s="1"/>
      <c r="EN324" s="1"/>
      <c r="EO324" s="1"/>
      <c r="EP324" s="1"/>
      <c r="EQ324" s="1"/>
      <c r="ER324" s="1"/>
      <c r="ES324" s="1"/>
      <c r="ET324" s="1"/>
      <c r="WZB324" s="1"/>
      <c r="WZC324" s="1"/>
      <c r="WZD324" s="1"/>
      <c r="WZE324" s="1"/>
      <c r="WZF324" s="1"/>
      <c r="WZG324" s="1"/>
      <c r="WZH324" s="1"/>
      <c r="WZI324" s="1"/>
      <c r="WZJ324" s="1"/>
      <c r="WZK324" s="1"/>
      <c r="WZL324" s="1"/>
      <c r="WZM324" s="1"/>
      <c r="WZN324" s="1"/>
      <c r="WZO324" s="1"/>
      <c r="WZP324" s="1"/>
      <c r="WZQ324" s="1"/>
      <c r="WZR324" s="1"/>
      <c r="WZS324" s="1"/>
      <c r="WZT324" s="1"/>
      <c r="WZU324" s="1"/>
      <c r="WZV324" s="1"/>
      <c r="WZW324" s="1"/>
      <c r="WZX324" s="1"/>
      <c r="WZY324" s="1"/>
      <c r="WZZ324" s="1"/>
      <c r="XAA324" s="1"/>
      <c r="XAB324" s="1"/>
      <c r="XAC324" s="1"/>
      <c r="XAD324" s="1"/>
      <c r="XAE324" s="1"/>
      <c r="XAF324" s="1"/>
      <c r="XAG324" s="1"/>
      <c r="XAH324" s="1"/>
      <c r="XAI324" s="1"/>
      <c r="XAJ324" s="1"/>
      <c r="XAK324" s="1"/>
      <c r="XAL324" s="1"/>
      <c r="XAM324" s="1"/>
      <c r="XAN324" s="1"/>
      <c r="XAO324" s="1"/>
      <c r="XAP324" s="1"/>
      <c r="XAQ324" s="1"/>
      <c r="XAR324" s="1"/>
      <c r="XAS324" s="1"/>
      <c r="XAT324" s="1"/>
      <c r="XAU324" s="1"/>
      <c r="XAV324" s="1"/>
      <c r="XAW324" s="1"/>
      <c r="XAX324" s="1"/>
      <c r="XAY324" s="1"/>
      <c r="XAZ324" s="1"/>
      <c r="XBA324" s="1"/>
      <c r="XBB324" s="1"/>
      <c r="XBC324" s="1"/>
      <c r="XBD324" s="1"/>
      <c r="XBE324" s="1"/>
      <c r="XBF324" s="1"/>
      <c r="XBG324" s="1"/>
      <c r="XBH324" s="1"/>
      <c r="XBI324" s="1"/>
      <c r="XBJ324" s="1"/>
      <c r="XBK324" s="1"/>
      <c r="XBL324" s="1"/>
      <c r="XBM324" s="1"/>
      <c r="XBN324" s="1"/>
      <c r="XBO324" s="1"/>
      <c r="XBP324" s="1"/>
      <c r="XBQ324" s="1"/>
      <c r="XBR324" s="1"/>
      <c r="XBS324" s="1"/>
      <c r="XBT324" s="1"/>
      <c r="XBU324" s="1"/>
      <c r="XBV324" s="1"/>
      <c r="XBW324" s="1"/>
      <c r="XBX324" s="1"/>
      <c r="XBY324" s="1"/>
      <c r="XBZ324" s="1"/>
      <c r="XCA324" s="1"/>
      <c r="XCB324" s="1"/>
      <c r="XCC324" s="1"/>
      <c r="XCD324" s="1"/>
      <c r="XCE324" s="1"/>
      <c r="XCF324" s="1"/>
      <c r="XCG324" s="1"/>
      <c r="XCH324" s="1"/>
      <c r="XCI324" s="1"/>
      <c r="XCJ324" s="1"/>
      <c r="XCK324" s="1"/>
      <c r="XCL324" s="1"/>
      <c r="XCM324" s="1"/>
      <c r="XCN324" s="1"/>
      <c r="XCO324" s="1"/>
      <c r="XCP324" s="1"/>
      <c r="XCQ324" s="1"/>
      <c r="XCR324" s="1"/>
      <c r="XCS324" s="1"/>
      <c r="XCT324" s="1"/>
      <c r="XCU324" s="1"/>
      <c r="XCV324" s="1"/>
      <c r="XCW324" s="1"/>
      <c r="XCX324" s="1"/>
      <c r="XCY324" s="1"/>
      <c r="XCZ324" s="1"/>
      <c r="XDA324" s="1"/>
      <c r="XDB324" s="1"/>
      <c r="XDC324" s="1"/>
      <c r="XDD324" s="1"/>
      <c r="XDE324" s="1"/>
      <c r="XDF324" s="1"/>
      <c r="XDG324" s="1"/>
      <c r="XDH324" s="1"/>
      <c r="XDI324" s="1"/>
      <c r="XDJ324" s="1"/>
      <c r="XDK324" s="1"/>
      <c r="XDL324" s="1"/>
      <c r="XDM324" s="1"/>
      <c r="XDN324" s="1"/>
      <c r="XDO324" s="1"/>
      <c r="XDP324" s="1"/>
      <c r="XDQ324" s="1"/>
      <c r="XDR324" s="1"/>
      <c r="XDS324" s="1"/>
      <c r="XDT324" s="1"/>
      <c r="XDU324" s="1"/>
      <c r="XDV324" s="1"/>
      <c r="XDW324" s="1"/>
      <c r="XDX324" s="1"/>
      <c r="XDY324" s="1"/>
      <c r="XDZ324" s="1"/>
      <c r="XEA324" s="1"/>
      <c r="XEB324" s="1"/>
      <c r="XEC324" s="1"/>
      <c r="XED324" s="1"/>
      <c r="XEE324" s="1"/>
      <c r="XEF324" s="1"/>
      <c r="XEG324" s="1"/>
      <c r="XEH324" s="1"/>
      <c r="XEI324" s="1"/>
      <c r="XEJ324" s="1"/>
      <c r="XEK324" s="1"/>
      <c r="XEL324" s="1"/>
      <c r="XEM324" s="1"/>
      <c r="XEN324" s="1"/>
      <c r="XEO324" s="1"/>
      <c r="XEP324" s="1"/>
      <c r="XEQ324" s="1"/>
      <c r="XER324" s="1"/>
      <c r="XES324" s="1"/>
      <c r="XET324" s="1"/>
      <c r="XEU324" s="1"/>
      <c r="XEV324" s="1"/>
      <c r="XEW324" s="1"/>
      <c r="XEX324" s="1"/>
      <c r="XEY324" s="1"/>
      <c r="XEZ324" s="1"/>
      <c r="XFA324" s="1"/>
      <c r="XFB324" s="1"/>
      <c r="XFC324" s="1"/>
    </row>
    <row r="325" spans="1:150 16226:16383" s="3" customFormat="1" ht="20.25" customHeight="1" x14ac:dyDescent="0.35">
      <c r="A325" s="93">
        <v>1</v>
      </c>
      <c r="B325" s="93"/>
      <c r="C325" s="49" t="s">
        <v>329</v>
      </c>
      <c r="D325" s="86" t="s">
        <v>399</v>
      </c>
      <c r="E325" s="88"/>
      <c r="F325" s="88"/>
      <c r="G325" s="88"/>
      <c r="H325" s="89"/>
      <c r="I325" s="1"/>
      <c r="J325" s="1"/>
      <c r="K325" s="1"/>
      <c r="L325" s="1"/>
      <c r="M325" s="1"/>
      <c r="N325" s="1"/>
      <c r="O325" s="1"/>
      <c r="P325" s="1"/>
      <c r="Q325" s="1"/>
      <c r="R325" s="1"/>
      <c r="S325" s="1"/>
      <c r="T325" s="22" t="str">
        <f t="shared" ref="T325:T330" ca="1" si="161">U325&amp;""&amp;",..,"&amp;""&amp;V325</f>
        <v>301,..,3901</v>
      </c>
      <c r="U325" s="22">
        <f ca="1">(SUMPRODUCT(MID(0&amp;(LEFT(A324,SUM(LEN(A324)-LEN(SUBSTITUTE(A324,{"0","1","2","3"},""))))), LARGE(INDEX(ISNUMBER(--MID((LEFT(A324,SUM(LEN(A324)-LEN(SUBSTITUTE(A324,{"0","1","2","3"},""))))), ROW(INDIRECT("1:"&amp;LEN((LEFT(A324,SUM(LEN(A324)-LEN(SUBSTITUTE(A324,{"0","1","2","3"},"")))))))), 1)) * ROW(INDIRECT("1:"&amp;LEN((LEFT(A324,SUM(LEN(A324)-LEN(SUBSTITUTE(A324,{"0","1","2","3"},"")))))))), 0), ROW(INDIRECT("1:"&amp;LEN((LEFT(A324,SUM(LEN(A324)-LEN(SUBSTITUTE(A324,{"0","1","2","3"},"")))))))))+1, 1) * 10^ROW(INDIRECT("1:"&amp;LEN((LEFT(A324,SUM(LEN(A324)-LEN(SUBSTITUTE(A324,{"0","1","2","3"},""))))))))/10))*100+1</f>
        <v>301</v>
      </c>
      <c r="V325" s="22">
        <f ca="1">(SUMPRODUCT(MID(0&amp;(--TRIM(RIGHT(SUBSTITUTE(LEFT(A324,_xlfn.AGGREGATE(16,6,FIND({0,1,2,3,4,5,6,7,8,9},A324,ROW(INDIRECT("1:"&amp;LEN(A324)))),1))," ",REPT(" ",LEN(A324))),LEN(A324)))), LARGE(INDEX(ISNUMBER(--MID((--TRIM(RIGHT(SUBSTITUTE(LEFT(A324,_xlfn.AGGREGATE(16,6,FIND({0,1,2,3,4,5,6,7,8,9},A324,ROW(INDIRECT("1:"&amp;LEN(A324)))),1))," ",REPT(" ",LEN(A324))),LEN(A324)))), ROW(INDIRECT("1:"&amp;LEN((--TRIM(RIGHT(SUBSTITUTE(LEFT(A324,_xlfn.AGGREGATE(16,6,FIND({0,1,2,3,4,5,6,7,8,9},A324,ROW(INDIRECT("1:"&amp;LEN(A324)))),1))," ",REPT(" ",LEN(A324))),LEN(A324))))))), 1)) * ROW(INDIRECT("1:"&amp;LEN((--TRIM(RIGHT(SUBSTITUTE(LEFT(A324,_xlfn.AGGREGATE(16,6,FIND({0,1,2,3,4,5,6,7,8,9},A324,ROW(INDIRECT("1:"&amp;LEN(A324)))),1))," ",REPT(" ",LEN(A324))),LEN(A324))))))), 0), ROW(INDIRECT("1:"&amp;LEN((--TRIM(RIGHT(SUBSTITUTE(LEFT(A324,_xlfn.AGGREGATE(16,6,FIND({0,1,2,3,4,5,6,7,8,9},A324,ROW(INDIRECT("1:"&amp;LEN(A324)))),1))," ",REPT(" ",LEN(A324))),LEN(A324))))))))+1, 1) * 10^ROW(INDIRECT("1:"&amp;LEN((--TRIM(RIGHT(SUBSTITUTE(LEFT(A324,_xlfn.AGGREGATE(16,6,FIND({0,1,2,3,4,5,6,7,8,9},A324,ROW(INDIRECT("1:"&amp;LEN(A324)))),1))," ",REPT(" ",LEN(A324))),LEN(A324)))))))/10))*100+1</f>
        <v>3901</v>
      </c>
      <c r="W325" s="1"/>
      <c r="X325" s="1"/>
      <c r="Y325" s="1"/>
      <c r="Z325" s="1"/>
      <c r="AA325" s="1"/>
      <c r="AB325" s="1"/>
      <c r="AC325" s="1"/>
      <c r="AD325" s="1"/>
      <c r="AE325" s="1"/>
      <c r="AF325" s="1"/>
      <c r="AG325" s="1"/>
      <c r="AH325" s="1"/>
      <c r="AI325" s="1"/>
      <c r="AJ325" s="1"/>
      <c r="AK325" s="1"/>
      <c r="AL325" s="1"/>
      <c r="AM325" s="1"/>
      <c r="AN325" s="1"/>
      <c r="AO325" s="1"/>
      <c r="AP325" s="1"/>
      <c r="AQ325" s="1"/>
      <c r="AR325" s="1"/>
      <c r="AS325" s="1"/>
      <c r="AT325" s="1"/>
      <c r="AU325" s="1"/>
      <c r="AV325" s="1"/>
      <c r="AW325" s="1"/>
      <c r="AX325" s="1"/>
      <c r="AY325" s="1"/>
      <c r="AZ325" s="1"/>
      <c r="BA325" s="1"/>
      <c r="BB325" s="1"/>
      <c r="BC325" s="1"/>
      <c r="BD325" s="1"/>
      <c r="BE325" s="1"/>
      <c r="BF325" s="1"/>
      <c r="BG325" s="1"/>
      <c r="BH325" s="1"/>
      <c r="BI325" s="1"/>
      <c r="BJ325" s="1"/>
      <c r="BK325" s="1"/>
      <c r="BL325" s="1"/>
      <c r="BM325" s="1"/>
      <c r="BN325" s="1"/>
      <c r="BO325" s="1"/>
      <c r="BP325" s="1"/>
      <c r="BQ325" s="1"/>
      <c r="BR325" s="1"/>
      <c r="BS325" s="1"/>
      <c r="BT325" s="1"/>
      <c r="BU325" s="1"/>
      <c r="BV325" s="1"/>
      <c r="BW325" s="1"/>
      <c r="BX325" s="1"/>
      <c r="BY325" s="1"/>
      <c r="BZ325" s="1"/>
      <c r="CA325" s="1"/>
      <c r="CB325" s="1"/>
      <c r="CC325" s="1"/>
      <c r="CD325" s="1"/>
      <c r="CE325" s="1"/>
      <c r="CF325" s="1"/>
      <c r="CG325" s="1"/>
      <c r="CH325" s="1"/>
      <c r="CI325" s="1"/>
      <c r="CJ325" s="1"/>
      <c r="CK325" s="1"/>
      <c r="CL325" s="1"/>
      <c r="CM325" s="1"/>
      <c r="CN325" s="1"/>
      <c r="CO325" s="1"/>
      <c r="CP325" s="1"/>
      <c r="CQ325" s="1"/>
      <c r="CR325" s="1"/>
      <c r="CS325" s="1"/>
      <c r="CT325" s="1"/>
      <c r="CU325" s="1"/>
      <c r="CV325" s="1"/>
      <c r="CW325" s="1"/>
      <c r="CX325" s="1"/>
      <c r="CY325" s="1"/>
      <c r="CZ325" s="1"/>
      <c r="DA325" s="1"/>
      <c r="DB325" s="1"/>
      <c r="DC325" s="1"/>
      <c r="DD325" s="1"/>
      <c r="DE325" s="1"/>
      <c r="DF325" s="1"/>
      <c r="DG325" s="1"/>
      <c r="DH325" s="1"/>
      <c r="DI325" s="1"/>
      <c r="DJ325" s="1"/>
      <c r="DK325" s="1"/>
      <c r="DL325" s="1"/>
      <c r="DM325" s="1"/>
      <c r="DN325" s="1"/>
      <c r="DO325" s="1"/>
      <c r="DP325" s="1"/>
      <c r="DQ325" s="1"/>
      <c r="DR325" s="1"/>
      <c r="DS325" s="1"/>
      <c r="DT325" s="1"/>
      <c r="DU325" s="1"/>
      <c r="DV325" s="1"/>
      <c r="DW325" s="1"/>
      <c r="DX325" s="1"/>
      <c r="DY325" s="1"/>
      <c r="DZ325" s="1"/>
      <c r="EA325" s="1"/>
      <c r="EB325" s="1"/>
      <c r="EC325" s="1"/>
      <c r="ED325" s="1"/>
      <c r="EE325" s="1"/>
      <c r="EF325" s="1"/>
      <c r="EG325" s="1"/>
      <c r="EH325" s="1"/>
      <c r="EI325" s="1"/>
      <c r="EJ325" s="1"/>
      <c r="EK325" s="1"/>
      <c r="EL325" s="1"/>
      <c r="EM325" s="1"/>
      <c r="EN325" s="1"/>
      <c r="EO325" s="1"/>
      <c r="EP325" s="1"/>
      <c r="EQ325" s="1"/>
      <c r="ER325" s="1"/>
      <c r="ES325" s="1"/>
      <c r="ET325" s="1"/>
      <c r="WZB325" s="1"/>
      <c r="WZC325" s="1"/>
      <c r="WZD325" s="1"/>
      <c r="WZE325" s="1"/>
      <c r="WZF325" s="1"/>
      <c r="WZG325" s="1"/>
      <c r="WZH325" s="1"/>
      <c r="WZI325" s="1"/>
      <c r="WZJ325" s="1"/>
      <c r="WZK325" s="1"/>
      <c r="WZL325" s="1"/>
      <c r="WZM325" s="1"/>
      <c r="WZN325" s="1"/>
      <c r="WZO325" s="1"/>
      <c r="WZP325" s="1"/>
      <c r="WZQ325" s="1"/>
      <c r="WZR325" s="1"/>
      <c r="WZS325" s="1"/>
      <c r="WZT325" s="1"/>
      <c r="WZU325" s="1"/>
      <c r="WZV325" s="1"/>
      <c r="WZW325" s="1"/>
      <c r="WZX325" s="1"/>
      <c r="WZY325" s="1"/>
      <c r="WZZ325" s="1"/>
      <c r="XAA325" s="1"/>
      <c r="XAB325" s="1"/>
      <c r="XAC325" s="1"/>
      <c r="XAD325" s="1"/>
      <c r="XAE325" s="1"/>
      <c r="XAF325" s="1"/>
      <c r="XAG325" s="1"/>
      <c r="XAH325" s="1"/>
      <c r="XAI325" s="1"/>
      <c r="XAJ325" s="1"/>
      <c r="XAK325" s="1"/>
      <c r="XAL325" s="1"/>
      <c r="XAM325" s="1"/>
      <c r="XAN325" s="1"/>
      <c r="XAO325" s="1"/>
      <c r="XAP325" s="1"/>
      <c r="XAQ325" s="1"/>
      <c r="XAR325" s="1"/>
      <c r="XAS325" s="1"/>
      <c r="XAT325" s="1"/>
      <c r="XAU325" s="1"/>
      <c r="XAV325" s="1"/>
      <c r="XAW325" s="1"/>
      <c r="XAX325" s="1"/>
      <c r="XAY325" s="1"/>
      <c r="XAZ325" s="1"/>
      <c r="XBA325" s="1"/>
      <c r="XBB325" s="1"/>
      <c r="XBC325" s="1"/>
      <c r="XBD325" s="1"/>
      <c r="XBE325" s="1"/>
      <c r="XBF325" s="1"/>
      <c r="XBG325" s="1"/>
      <c r="XBH325" s="1"/>
      <c r="XBI325" s="1"/>
      <c r="XBJ325" s="1"/>
      <c r="XBK325" s="1"/>
      <c r="XBL325" s="1"/>
      <c r="XBM325" s="1"/>
      <c r="XBN325" s="1"/>
      <c r="XBO325" s="1"/>
      <c r="XBP325" s="1"/>
      <c r="XBQ325" s="1"/>
      <c r="XBR325" s="1"/>
      <c r="XBS325" s="1"/>
      <c r="XBT325" s="1"/>
      <c r="XBU325" s="1"/>
      <c r="XBV325" s="1"/>
      <c r="XBW325" s="1"/>
      <c r="XBX325" s="1"/>
      <c r="XBY325" s="1"/>
      <c r="XBZ325" s="1"/>
      <c r="XCA325" s="1"/>
      <c r="XCB325" s="1"/>
      <c r="XCC325" s="1"/>
      <c r="XCD325" s="1"/>
      <c r="XCE325" s="1"/>
      <c r="XCF325" s="1"/>
      <c r="XCG325" s="1"/>
      <c r="XCH325" s="1"/>
      <c r="XCI325" s="1"/>
      <c r="XCJ325" s="1"/>
      <c r="XCK325" s="1"/>
      <c r="XCL325" s="1"/>
      <c r="XCM325" s="1"/>
      <c r="XCN325" s="1"/>
      <c r="XCO325" s="1"/>
      <c r="XCP325" s="1"/>
      <c r="XCQ325" s="1"/>
      <c r="XCR325" s="1"/>
      <c r="XCS325" s="1"/>
      <c r="XCT325" s="1"/>
      <c r="XCU325" s="1"/>
      <c r="XCV325" s="1"/>
      <c r="XCW325" s="1"/>
      <c r="XCX325" s="1"/>
      <c r="XCY325" s="1"/>
      <c r="XCZ325" s="1"/>
      <c r="XDA325" s="1"/>
      <c r="XDB325" s="1"/>
      <c r="XDC325" s="1"/>
      <c r="XDD325" s="1"/>
      <c r="XDE325" s="1"/>
      <c r="XDF325" s="1"/>
      <c r="XDG325" s="1"/>
      <c r="XDH325" s="1"/>
      <c r="XDI325" s="1"/>
      <c r="XDJ325" s="1"/>
      <c r="XDK325" s="1"/>
      <c r="XDL325" s="1"/>
      <c r="XDM325" s="1"/>
      <c r="XDN325" s="1"/>
      <c r="XDO325" s="1"/>
      <c r="XDP325" s="1"/>
      <c r="XDQ325" s="1"/>
      <c r="XDR325" s="1"/>
      <c r="XDS325" s="1"/>
      <c r="XDT325" s="1"/>
      <c r="XDU325" s="1"/>
      <c r="XDV325" s="1"/>
      <c r="XDW325" s="1"/>
      <c r="XDX325" s="1"/>
      <c r="XDY325" s="1"/>
      <c r="XDZ325" s="1"/>
      <c r="XEA325" s="1"/>
      <c r="XEB325" s="1"/>
      <c r="XEC325" s="1"/>
      <c r="XED325" s="1"/>
      <c r="XEE325" s="1"/>
      <c r="XEF325" s="1"/>
      <c r="XEG325" s="1"/>
      <c r="XEH325" s="1"/>
      <c r="XEI325" s="1"/>
      <c r="XEJ325" s="1"/>
      <c r="XEK325" s="1"/>
      <c r="XEL325" s="1"/>
      <c r="XEM325" s="1"/>
      <c r="XEN325" s="1"/>
      <c r="XEO325" s="1"/>
      <c r="XEP325" s="1"/>
      <c r="XEQ325" s="1"/>
      <c r="XER325" s="1"/>
      <c r="XES325" s="1"/>
      <c r="XET325" s="1"/>
      <c r="XEU325" s="1"/>
      <c r="XEV325" s="1"/>
      <c r="XEW325" s="1"/>
      <c r="XEX325" s="1"/>
      <c r="XEY325" s="1"/>
      <c r="XEZ325" s="1"/>
      <c r="XFA325" s="1"/>
      <c r="XFB325" s="1"/>
      <c r="XFC325" s="1"/>
    </row>
    <row r="326" spans="1:150 16226:16383" s="3" customFormat="1" ht="20.25" customHeight="1" x14ac:dyDescent="0.35">
      <c r="A326" s="84">
        <f>A325+1</f>
        <v>2</v>
      </c>
      <c r="B326" s="85"/>
      <c r="C326" s="49" t="s">
        <v>329</v>
      </c>
      <c r="D326" s="86" t="s">
        <v>399</v>
      </c>
      <c r="E326" s="88"/>
      <c r="F326" s="88"/>
      <c r="G326" s="88"/>
      <c r="H326" s="89"/>
      <c r="I326" s="1"/>
      <c r="J326" s="1"/>
      <c r="K326" s="1"/>
      <c r="L326" s="1"/>
      <c r="M326" s="1"/>
      <c r="N326" s="1"/>
      <c r="O326" s="1"/>
      <c r="P326" s="1"/>
      <c r="Q326" s="1"/>
      <c r="R326" s="1"/>
      <c r="S326" s="1"/>
      <c r="T326" s="22" t="str">
        <f t="shared" ca="1" si="161"/>
        <v>302,..,3902</v>
      </c>
      <c r="U326" s="22">
        <f ca="1">U325+1</f>
        <v>302</v>
      </c>
      <c r="V326" s="22">
        <f ca="1">V325+1</f>
        <v>3902</v>
      </c>
      <c r="W326" s="1"/>
      <c r="X326" s="1"/>
      <c r="Y326" s="1"/>
      <c r="Z326" s="1"/>
      <c r="AA326" s="1"/>
      <c r="AB326" s="1"/>
      <c r="AC326" s="1"/>
      <c r="AD326" s="1"/>
      <c r="AE326" s="1"/>
      <c r="AF326" s="1"/>
      <c r="AG326" s="1"/>
      <c r="AH326" s="1"/>
      <c r="AI326" s="1"/>
      <c r="AJ326" s="1"/>
      <c r="AK326" s="1"/>
      <c r="AL326" s="1"/>
      <c r="AM326" s="1"/>
      <c r="AN326" s="1"/>
      <c r="AO326" s="1"/>
      <c r="AP326" s="1"/>
      <c r="AQ326" s="1"/>
      <c r="AR326" s="1"/>
      <c r="AS326" s="1"/>
      <c r="AT326" s="1"/>
      <c r="AU326" s="1"/>
      <c r="AV326" s="1"/>
      <c r="AW326" s="1"/>
      <c r="AX326" s="1"/>
      <c r="AY326" s="1"/>
      <c r="AZ326" s="1"/>
      <c r="BA326" s="1"/>
      <c r="BB326" s="1"/>
      <c r="BC326" s="1"/>
      <c r="BD326" s="1"/>
      <c r="BE326" s="1"/>
      <c r="BF326" s="1"/>
      <c r="BG326" s="1"/>
      <c r="BH326" s="1"/>
      <c r="BI326" s="1"/>
      <c r="BJ326" s="1"/>
      <c r="BK326" s="1"/>
      <c r="BL326" s="1"/>
      <c r="BM326" s="1"/>
      <c r="BN326" s="1"/>
      <c r="BO326" s="1"/>
      <c r="BP326" s="1"/>
      <c r="BQ326" s="1"/>
      <c r="BR326" s="1"/>
      <c r="BS326" s="1"/>
      <c r="BT326" s="1"/>
      <c r="BU326" s="1"/>
      <c r="BV326" s="1"/>
      <c r="BW326" s="1"/>
      <c r="BX326" s="1"/>
      <c r="BY326" s="1"/>
      <c r="BZ326" s="1"/>
      <c r="CA326" s="1"/>
      <c r="CB326" s="1"/>
      <c r="CC326" s="1"/>
      <c r="CD326" s="1"/>
      <c r="CE326" s="1"/>
      <c r="CF326" s="1"/>
      <c r="CG326" s="1"/>
      <c r="CH326" s="1"/>
      <c r="CI326" s="1"/>
      <c r="CJ326" s="1"/>
      <c r="CK326" s="1"/>
      <c r="CL326" s="1"/>
      <c r="CM326" s="1"/>
      <c r="CN326" s="1"/>
      <c r="CO326" s="1"/>
      <c r="CP326" s="1"/>
      <c r="CQ326" s="1"/>
      <c r="CR326" s="1"/>
      <c r="CS326" s="1"/>
      <c r="CT326" s="1"/>
      <c r="CU326" s="1"/>
      <c r="CV326" s="1"/>
      <c r="CW326" s="1"/>
      <c r="CX326" s="1"/>
      <c r="CY326" s="1"/>
      <c r="CZ326" s="1"/>
      <c r="DA326" s="1"/>
      <c r="DB326" s="1"/>
      <c r="DC326" s="1"/>
      <c r="DD326" s="1"/>
      <c r="DE326" s="1"/>
      <c r="DF326" s="1"/>
      <c r="DG326" s="1"/>
      <c r="DH326" s="1"/>
      <c r="DI326" s="1"/>
      <c r="DJ326" s="1"/>
      <c r="DK326" s="1"/>
      <c r="DL326" s="1"/>
      <c r="DM326" s="1"/>
      <c r="DN326" s="1"/>
      <c r="DO326" s="1"/>
      <c r="DP326" s="1"/>
      <c r="DQ326" s="1"/>
      <c r="DR326" s="1"/>
      <c r="DS326" s="1"/>
      <c r="DT326" s="1"/>
      <c r="DU326" s="1"/>
      <c r="DV326" s="1"/>
      <c r="DW326" s="1"/>
      <c r="DX326" s="1"/>
      <c r="DY326" s="1"/>
      <c r="DZ326" s="1"/>
      <c r="EA326" s="1"/>
      <c r="EB326" s="1"/>
      <c r="EC326" s="1"/>
      <c r="ED326" s="1"/>
      <c r="EE326" s="1"/>
      <c r="EF326" s="1"/>
      <c r="EG326" s="1"/>
      <c r="EH326" s="1"/>
      <c r="EI326" s="1"/>
      <c r="EJ326" s="1"/>
      <c r="EK326" s="1"/>
      <c r="EL326" s="1"/>
      <c r="EM326" s="1"/>
      <c r="EN326" s="1"/>
      <c r="EO326" s="1"/>
      <c r="EP326" s="1"/>
      <c r="EQ326" s="1"/>
      <c r="ER326" s="1"/>
      <c r="ES326" s="1"/>
      <c r="ET326" s="1"/>
      <c r="WZB326" s="1"/>
      <c r="WZC326" s="1"/>
      <c r="WZD326" s="1"/>
      <c r="WZE326" s="1"/>
      <c r="WZF326" s="1"/>
      <c r="WZG326" s="1"/>
      <c r="WZH326" s="1"/>
      <c r="WZI326" s="1"/>
      <c r="WZJ326" s="1"/>
      <c r="WZK326" s="1"/>
      <c r="WZL326" s="1"/>
      <c r="WZM326" s="1"/>
      <c r="WZN326" s="1"/>
      <c r="WZO326" s="1"/>
      <c r="WZP326" s="1"/>
      <c r="WZQ326" s="1"/>
      <c r="WZR326" s="1"/>
      <c r="WZS326" s="1"/>
      <c r="WZT326" s="1"/>
      <c r="WZU326" s="1"/>
      <c r="WZV326" s="1"/>
      <c r="WZW326" s="1"/>
      <c r="WZX326" s="1"/>
      <c r="WZY326" s="1"/>
      <c r="WZZ326" s="1"/>
      <c r="XAA326" s="1"/>
      <c r="XAB326" s="1"/>
      <c r="XAC326" s="1"/>
      <c r="XAD326" s="1"/>
      <c r="XAE326" s="1"/>
      <c r="XAF326" s="1"/>
      <c r="XAG326" s="1"/>
      <c r="XAH326" s="1"/>
      <c r="XAI326" s="1"/>
      <c r="XAJ326" s="1"/>
      <c r="XAK326" s="1"/>
      <c r="XAL326" s="1"/>
      <c r="XAM326" s="1"/>
      <c r="XAN326" s="1"/>
      <c r="XAO326" s="1"/>
      <c r="XAP326" s="1"/>
      <c r="XAQ326" s="1"/>
      <c r="XAR326" s="1"/>
      <c r="XAS326" s="1"/>
      <c r="XAT326" s="1"/>
      <c r="XAU326" s="1"/>
      <c r="XAV326" s="1"/>
      <c r="XAW326" s="1"/>
      <c r="XAX326" s="1"/>
      <c r="XAY326" s="1"/>
      <c r="XAZ326" s="1"/>
      <c r="XBA326" s="1"/>
      <c r="XBB326" s="1"/>
      <c r="XBC326" s="1"/>
      <c r="XBD326" s="1"/>
      <c r="XBE326" s="1"/>
      <c r="XBF326" s="1"/>
      <c r="XBG326" s="1"/>
      <c r="XBH326" s="1"/>
      <c r="XBI326" s="1"/>
      <c r="XBJ326" s="1"/>
      <c r="XBK326" s="1"/>
      <c r="XBL326" s="1"/>
      <c r="XBM326" s="1"/>
      <c r="XBN326" s="1"/>
      <c r="XBO326" s="1"/>
      <c r="XBP326" s="1"/>
      <c r="XBQ326" s="1"/>
      <c r="XBR326" s="1"/>
      <c r="XBS326" s="1"/>
      <c r="XBT326" s="1"/>
      <c r="XBU326" s="1"/>
      <c r="XBV326" s="1"/>
      <c r="XBW326" s="1"/>
      <c r="XBX326" s="1"/>
      <c r="XBY326" s="1"/>
      <c r="XBZ326" s="1"/>
      <c r="XCA326" s="1"/>
      <c r="XCB326" s="1"/>
      <c r="XCC326" s="1"/>
      <c r="XCD326" s="1"/>
      <c r="XCE326" s="1"/>
      <c r="XCF326" s="1"/>
      <c r="XCG326" s="1"/>
      <c r="XCH326" s="1"/>
      <c r="XCI326" s="1"/>
      <c r="XCJ326" s="1"/>
      <c r="XCK326" s="1"/>
      <c r="XCL326" s="1"/>
      <c r="XCM326" s="1"/>
      <c r="XCN326" s="1"/>
      <c r="XCO326" s="1"/>
      <c r="XCP326" s="1"/>
      <c r="XCQ326" s="1"/>
      <c r="XCR326" s="1"/>
      <c r="XCS326" s="1"/>
      <c r="XCT326" s="1"/>
      <c r="XCU326" s="1"/>
      <c r="XCV326" s="1"/>
      <c r="XCW326" s="1"/>
      <c r="XCX326" s="1"/>
      <c r="XCY326" s="1"/>
      <c r="XCZ326" s="1"/>
      <c r="XDA326" s="1"/>
      <c r="XDB326" s="1"/>
      <c r="XDC326" s="1"/>
      <c r="XDD326" s="1"/>
      <c r="XDE326" s="1"/>
      <c r="XDF326" s="1"/>
      <c r="XDG326" s="1"/>
      <c r="XDH326" s="1"/>
      <c r="XDI326" s="1"/>
      <c r="XDJ326" s="1"/>
      <c r="XDK326" s="1"/>
      <c r="XDL326" s="1"/>
      <c r="XDM326" s="1"/>
      <c r="XDN326" s="1"/>
      <c r="XDO326" s="1"/>
      <c r="XDP326" s="1"/>
      <c r="XDQ326" s="1"/>
      <c r="XDR326" s="1"/>
      <c r="XDS326" s="1"/>
      <c r="XDT326" s="1"/>
      <c r="XDU326" s="1"/>
      <c r="XDV326" s="1"/>
      <c r="XDW326" s="1"/>
      <c r="XDX326" s="1"/>
      <c r="XDY326" s="1"/>
      <c r="XDZ326" s="1"/>
      <c r="XEA326" s="1"/>
      <c r="XEB326" s="1"/>
      <c r="XEC326" s="1"/>
      <c r="XED326" s="1"/>
      <c r="XEE326" s="1"/>
      <c r="XEF326" s="1"/>
      <c r="XEG326" s="1"/>
      <c r="XEH326" s="1"/>
      <c r="XEI326" s="1"/>
      <c r="XEJ326" s="1"/>
      <c r="XEK326" s="1"/>
      <c r="XEL326" s="1"/>
      <c r="XEM326" s="1"/>
      <c r="XEN326" s="1"/>
      <c r="XEO326" s="1"/>
      <c r="XEP326" s="1"/>
      <c r="XEQ326" s="1"/>
      <c r="XER326" s="1"/>
      <c r="XES326" s="1"/>
      <c r="XET326" s="1"/>
      <c r="XEU326" s="1"/>
      <c r="XEV326" s="1"/>
      <c r="XEW326" s="1"/>
      <c r="XEX326" s="1"/>
      <c r="XEY326" s="1"/>
      <c r="XEZ326" s="1"/>
      <c r="XFA326" s="1"/>
      <c r="XFB326" s="1"/>
      <c r="XFC326" s="1"/>
    </row>
    <row r="327" spans="1:150 16226:16383" s="3" customFormat="1" ht="20.25" customHeight="1" x14ac:dyDescent="0.35">
      <c r="A327" s="84">
        <f t="shared" ref="A327:A330" si="162">A326+1</f>
        <v>3</v>
      </c>
      <c r="B327" s="85"/>
      <c r="C327" s="49" t="s">
        <v>329</v>
      </c>
      <c r="D327" s="86" t="s">
        <v>399</v>
      </c>
      <c r="E327" s="88"/>
      <c r="F327" s="88"/>
      <c r="G327" s="88"/>
      <c r="H327" s="89"/>
      <c r="I327" s="1"/>
      <c r="J327" s="1"/>
      <c r="K327" s="1"/>
      <c r="L327" s="1"/>
      <c r="M327" s="1"/>
      <c r="N327" s="1"/>
      <c r="O327" s="1"/>
      <c r="P327" s="1"/>
      <c r="Q327" s="1"/>
      <c r="R327" s="1"/>
      <c r="S327" s="1"/>
      <c r="T327" s="22" t="str">
        <f t="shared" ca="1" si="161"/>
        <v>303,..,3903</v>
      </c>
      <c r="U327" s="22">
        <f t="shared" ref="U327:V327" ca="1" si="163">U326+1</f>
        <v>303</v>
      </c>
      <c r="V327" s="22">
        <f t="shared" ca="1" si="163"/>
        <v>3903</v>
      </c>
      <c r="W327" s="1"/>
      <c r="X327" s="1"/>
      <c r="Y327" s="1"/>
      <c r="Z327" s="1"/>
      <c r="AA327" s="1"/>
      <c r="AB327" s="1"/>
      <c r="AC327" s="1"/>
      <c r="AD327" s="1"/>
      <c r="AE327" s="1"/>
      <c r="AF327" s="1"/>
      <c r="AG327" s="1"/>
      <c r="AH327" s="1"/>
      <c r="AI327" s="1"/>
      <c r="AJ327" s="1"/>
      <c r="AK327" s="1"/>
      <c r="AL327" s="1"/>
      <c r="AM327" s="1"/>
      <c r="AN327" s="1"/>
      <c r="AO327" s="1"/>
      <c r="AP327" s="1"/>
      <c r="AQ327" s="1"/>
      <c r="AR327" s="1"/>
      <c r="AS327" s="1"/>
      <c r="AT327" s="1"/>
      <c r="AU327" s="1"/>
      <c r="AV327" s="1"/>
      <c r="AW327" s="1"/>
      <c r="AX327" s="1"/>
      <c r="AY327" s="1"/>
      <c r="AZ327" s="1"/>
      <c r="BA327" s="1"/>
      <c r="BB327" s="1"/>
      <c r="BC327" s="1"/>
      <c r="BD327" s="1"/>
      <c r="BE327" s="1"/>
      <c r="BF327" s="1"/>
      <c r="BG327" s="1"/>
      <c r="BH327" s="1"/>
      <c r="BI327" s="1"/>
      <c r="BJ327" s="1"/>
      <c r="BK327" s="1"/>
      <c r="BL327" s="1"/>
      <c r="BM327" s="1"/>
      <c r="BN327" s="1"/>
      <c r="BO327" s="1"/>
      <c r="BP327" s="1"/>
      <c r="BQ327" s="1"/>
      <c r="BR327" s="1"/>
      <c r="BS327" s="1"/>
      <c r="BT327" s="1"/>
      <c r="BU327" s="1"/>
      <c r="BV327" s="1"/>
      <c r="BW327" s="1"/>
      <c r="BX327" s="1"/>
      <c r="BY327" s="1"/>
      <c r="BZ327" s="1"/>
      <c r="CA327" s="1"/>
      <c r="CB327" s="1"/>
      <c r="CC327" s="1"/>
      <c r="CD327" s="1"/>
      <c r="CE327" s="1"/>
      <c r="CF327" s="1"/>
      <c r="CG327" s="1"/>
      <c r="CH327" s="1"/>
      <c r="CI327" s="1"/>
      <c r="CJ327" s="1"/>
      <c r="CK327" s="1"/>
      <c r="CL327" s="1"/>
      <c r="CM327" s="1"/>
      <c r="CN327" s="1"/>
      <c r="CO327" s="1"/>
      <c r="CP327" s="1"/>
      <c r="CQ327" s="1"/>
      <c r="CR327" s="1"/>
      <c r="CS327" s="1"/>
      <c r="CT327" s="1"/>
      <c r="CU327" s="1"/>
      <c r="CV327" s="1"/>
      <c r="CW327" s="1"/>
      <c r="CX327" s="1"/>
      <c r="CY327" s="1"/>
      <c r="CZ327" s="1"/>
      <c r="DA327" s="1"/>
      <c r="DB327" s="1"/>
      <c r="DC327" s="1"/>
      <c r="DD327" s="1"/>
      <c r="DE327" s="1"/>
      <c r="DF327" s="1"/>
      <c r="DG327" s="1"/>
      <c r="DH327" s="1"/>
      <c r="DI327" s="1"/>
      <c r="DJ327" s="1"/>
      <c r="DK327" s="1"/>
      <c r="DL327" s="1"/>
      <c r="DM327" s="1"/>
      <c r="DN327" s="1"/>
      <c r="DO327" s="1"/>
      <c r="DP327" s="1"/>
      <c r="DQ327" s="1"/>
      <c r="DR327" s="1"/>
      <c r="DS327" s="1"/>
      <c r="DT327" s="1"/>
      <c r="DU327" s="1"/>
      <c r="DV327" s="1"/>
      <c r="DW327" s="1"/>
      <c r="DX327" s="1"/>
      <c r="DY327" s="1"/>
      <c r="DZ327" s="1"/>
      <c r="EA327" s="1"/>
      <c r="EB327" s="1"/>
      <c r="EC327" s="1"/>
      <c r="ED327" s="1"/>
      <c r="EE327" s="1"/>
      <c r="EF327" s="1"/>
      <c r="EG327" s="1"/>
      <c r="EH327" s="1"/>
      <c r="EI327" s="1"/>
      <c r="EJ327" s="1"/>
      <c r="EK327" s="1"/>
      <c r="EL327" s="1"/>
      <c r="EM327" s="1"/>
      <c r="EN327" s="1"/>
      <c r="EO327" s="1"/>
      <c r="EP327" s="1"/>
      <c r="EQ327" s="1"/>
      <c r="ER327" s="1"/>
      <c r="ES327" s="1"/>
      <c r="ET327" s="1"/>
      <c r="WZB327" s="1"/>
      <c r="WZC327" s="1"/>
      <c r="WZD327" s="1"/>
      <c r="WZE327" s="1"/>
      <c r="WZF327" s="1"/>
      <c r="WZG327" s="1"/>
      <c r="WZH327" s="1"/>
      <c r="WZI327" s="1"/>
      <c r="WZJ327" s="1"/>
      <c r="WZK327" s="1"/>
      <c r="WZL327" s="1"/>
      <c r="WZM327" s="1"/>
      <c r="WZN327" s="1"/>
      <c r="WZO327" s="1"/>
      <c r="WZP327" s="1"/>
      <c r="WZQ327" s="1"/>
      <c r="WZR327" s="1"/>
      <c r="WZS327" s="1"/>
      <c r="WZT327" s="1"/>
      <c r="WZU327" s="1"/>
      <c r="WZV327" s="1"/>
      <c r="WZW327" s="1"/>
      <c r="WZX327" s="1"/>
      <c r="WZY327" s="1"/>
      <c r="WZZ327" s="1"/>
      <c r="XAA327" s="1"/>
      <c r="XAB327" s="1"/>
      <c r="XAC327" s="1"/>
      <c r="XAD327" s="1"/>
      <c r="XAE327" s="1"/>
      <c r="XAF327" s="1"/>
      <c r="XAG327" s="1"/>
      <c r="XAH327" s="1"/>
      <c r="XAI327" s="1"/>
      <c r="XAJ327" s="1"/>
      <c r="XAK327" s="1"/>
      <c r="XAL327" s="1"/>
      <c r="XAM327" s="1"/>
      <c r="XAN327" s="1"/>
      <c r="XAO327" s="1"/>
      <c r="XAP327" s="1"/>
      <c r="XAQ327" s="1"/>
      <c r="XAR327" s="1"/>
      <c r="XAS327" s="1"/>
      <c r="XAT327" s="1"/>
      <c r="XAU327" s="1"/>
      <c r="XAV327" s="1"/>
      <c r="XAW327" s="1"/>
      <c r="XAX327" s="1"/>
      <c r="XAY327" s="1"/>
      <c r="XAZ327" s="1"/>
      <c r="XBA327" s="1"/>
      <c r="XBB327" s="1"/>
      <c r="XBC327" s="1"/>
      <c r="XBD327" s="1"/>
      <c r="XBE327" s="1"/>
      <c r="XBF327" s="1"/>
      <c r="XBG327" s="1"/>
      <c r="XBH327" s="1"/>
      <c r="XBI327" s="1"/>
      <c r="XBJ327" s="1"/>
      <c r="XBK327" s="1"/>
      <c r="XBL327" s="1"/>
      <c r="XBM327" s="1"/>
      <c r="XBN327" s="1"/>
      <c r="XBO327" s="1"/>
      <c r="XBP327" s="1"/>
      <c r="XBQ327" s="1"/>
      <c r="XBR327" s="1"/>
      <c r="XBS327" s="1"/>
      <c r="XBT327" s="1"/>
      <c r="XBU327" s="1"/>
      <c r="XBV327" s="1"/>
      <c r="XBW327" s="1"/>
      <c r="XBX327" s="1"/>
      <c r="XBY327" s="1"/>
      <c r="XBZ327" s="1"/>
      <c r="XCA327" s="1"/>
      <c r="XCB327" s="1"/>
      <c r="XCC327" s="1"/>
      <c r="XCD327" s="1"/>
      <c r="XCE327" s="1"/>
      <c r="XCF327" s="1"/>
      <c r="XCG327" s="1"/>
      <c r="XCH327" s="1"/>
      <c r="XCI327" s="1"/>
      <c r="XCJ327" s="1"/>
      <c r="XCK327" s="1"/>
      <c r="XCL327" s="1"/>
      <c r="XCM327" s="1"/>
      <c r="XCN327" s="1"/>
      <c r="XCO327" s="1"/>
      <c r="XCP327" s="1"/>
      <c r="XCQ327" s="1"/>
      <c r="XCR327" s="1"/>
      <c r="XCS327" s="1"/>
      <c r="XCT327" s="1"/>
      <c r="XCU327" s="1"/>
      <c r="XCV327" s="1"/>
      <c r="XCW327" s="1"/>
      <c r="XCX327" s="1"/>
      <c r="XCY327" s="1"/>
      <c r="XCZ327" s="1"/>
      <c r="XDA327" s="1"/>
      <c r="XDB327" s="1"/>
      <c r="XDC327" s="1"/>
      <c r="XDD327" s="1"/>
      <c r="XDE327" s="1"/>
      <c r="XDF327" s="1"/>
      <c r="XDG327" s="1"/>
      <c r="XDH327" s="1"/>
      <c r="XDI327" s="1"/>
      <c r="XDJ327" s="1"/>
      <c r="XDK327" s="1"/>
      <c r="XDL327" s="1"/>
      <c r="XDM327" s="1"/>
      <c r="XDN327" s="1"/>
      <c r="XDO327" s="1"/>
      <c r="XDP327" s="1"/>
      <c r="XDQ327" s="1"/>
      <c r="XDR327" s="1"/>
      <c r="XDS327" s="1"/>
      <c r="XDT327" s="1"/>
      <c r="XDU327" s="1"/>
      <c r="XDV327" s="1"/>
      <c r="XDW327" s="1"/>
      <c r="XDX327" s="1"/>
      <c r="XDY327" s="1"/>
      <c r="XDZ327" s="1"/>
      <c r="XEA327" s="1"/>
      <c r="XEB327" s="1"/>
      <c r="XEC327" s="1"/>
      <c r="XED327" s="1"/>
      <c r="XEE327" s="1"/>
      <c r="XEF327" s="1"/>
      <c r="XEG327" s="1"/>
      <c r="XEH327" s="1"/>
      <c r="XEI327" s="1"/>
      <c r="XEJ327" s="1"/>
      <c r="XEK327" s="1"/>
      <c r="XEL327" s="1"/>
      <c r="XEM327" s="1"/>
      <c r="XEN327" s="1"/>
      <c r="XEO327" s="1"/>
      <c r="XEP327" s="1"/>
      <c r="XEQ327" s="1"/>
      <c r="XER327" s="1"/>
      <c r="XES327" s="1"/>
      <c r="XET327" s="1"/>
      <c r="XEU327" s="1"/>
      <c r="XEV327" s="1"/>
      <c r="XEW327" s="1"/>
      <c r="XEX327" s="1"/>
      <c r="XEY327" s="1"/>
      <c r="XEZ327" s="1"/>
      <c r="XFA327" s="1"/>
      <c r="XFB327" s="1"/>
      <c r="XFC327" s="1"/>
    </row>
    <row r="328" spans="1:150 16226:16383" s="3" customFormat="1" ht="20.25" customHeight="1" x14ac:dyDescent="0.35">
      <c r="A328" s="84">
        <f t="shared" si="162"/>
        <v>4</v>
      </c>
      <c r="B328" s="85"/>
      <c r="C328" s="49" t="s">
        <v>329</v>
      </c>
      <c r="D328" s="86" t="s">
        <v>399</v>
      </c>
      <c r="E328" s="88"/>
      <c r="F328" s="88"/>
      <c r="G328" s="88"/>
      <c r="H328" s="89"/>
      <c r="I328" s="1"/>
      <c r="J328" s="1"/>
      <c r="K328" s="1"/>
      <c r="L328" s="1"/>
      <c r="M328" s="1"/>
      <c r="N328" s="1"/>
      <c r="O328" s="1"/>
      <c r="P328" s="1"/>
      <c r="Q328" s="1"/>
      <c r="R328" s="1"/>
      <c r="S328" s="1"/>
      <c r="T328" s="22" t="str">
        <f t="shared" ca="1" si="161"/>
        <v>304,..,3904</v>
      </c>
      <c r="U328" s="22">
        <f t="shared" ref="U328:V328" ca="1" si="164">U327+1</f>
        <v>304</v>
      </c>
      <c r="V328" s="22">
        <f t="shared" ca="1" si="164"/>
        <v>3904</v>
      </c>
      <c r="W328" s="1"/>
      <c r="X328" s="1"/>
      <c r="Y328" s="1"/>
      <c r="Z328" s="1"/>
      <c r="AA328" s="1"/>
      <c r="AB328" s="1"/>
      <c r="AC328" s="1"/>
      <c r="AD328" s="1"/>
      <c r="AE328" s="1"/>
      <c r="AF328" s="1"/>
      <c r="AG328" s="1"/>
      <c r="AH328" s="1"/>
      <c r="AI328" s="1"/>
      <c r="AJ328" s="1"/>
      <c r="AK328" s="1"/>
      <c r="AL328" s="1"/>
      <c r="AM328" s="1"/>
      <c r="AN328" s="1"/>
      <c r="AO328" s="1"/>
      <c r="AP328" s="1"/>
      <c r="AQ328" s="1"/>
      <c r="AR328" s="1"/>
      <c r="AS328" s="1"/>
      <c r="AT328" s="1"/>
      <c r="AU328" s="1"/>
      <c r="AV328" s="1"/>
      <c r="AW328" s="1"/>
      <c r="AX328" s="1"/>
      <c r="AY328" s="1"/>
      <c r="AZ328" s="1"/>
      <c r="BA328" s="1"/>
      <c r="BB328" s="1"/>
      <c r="BC328" s="1"/>
      <c r="BD328" s="1"/>
      <c r="BE328" s="1"/>
      <c r="BF328" s="1"/>
      <c r="BG328" s="1"/>
      <c r="BH328" s="1"/>
      <c r="BI328" s="1"/>
      <c r="BJ328" s="1"/>
      <c r="BK328" s="1"/>
      <c r="BL328" s="1"/>
      <c r="BM328" s="1"/>
      <c r="BN328" s="1"/>
      <c r="BO328" s="1"/>
      <c r="BP328" s="1"/>
      <c r="BQ328" s="1"/>
      <c r="BR328" s="1"/>
      <c r="BS328" s="1"/>
      <c r="BT328" s="1"/>
      <c r="BU328" s="1"/>
      <c r="BV328" s="1"/>
      <c r="BW328" s="1"/>
      <c r="BX328" s="1"/>
      <c r="BY328" s="1"/>
      <c r="BZ328" s="1"/>
      <c r="CA328" s="1"/>
      <c r="CB328" s="1"/>
      <c r="CC328" s="1"/>
      <c r="CD328" s="1"/>
      <c r="CE328" s="1"/>
      <c r="CF328" s="1"/>
      <c r="CG328" s="1"/>
      <c r="CH328" s="1"/>
      <c r="CI328" s="1"/>
      <c r="CJ328" s="1"/>
      <c r="CK328" s="1"/>
      <c r="CL328" s="1"/>
      <c r="CM328" s="1"/>
      <c r="CN328" s="1"/>
      <c r="CO328" s="1"/>
      <c r="CP328" s="1"/>
      <c r="CQ328" s="1"/>
      <c r="CR328" s="1"/>
      <c r="CS328" s="1"/>
      <c r="CT328" s="1"/>
      <c r="CU328" s="1"/>
      <c r="CV328" s="1"/>
      <c r="CW328" s="1"/>
      <c r="CX328" s="1"/>
      <c r="CY328" s="1"/>
      <c r="CZ328" s="1"/>
      <c r="DA328" s="1"/>
      <c r="DB328" s="1"/>
      <c r="DC328" s="1"/>
      <c r="DD328" s="1"/>
      <c r="DE328" s="1"/>
      <c r="DF328" s="1"/>
      <c r="DG328" s="1"/>
      <c r="DH328" s="1"/>
      <c r="DI328" s="1"/>
      <c r="DJ328" s="1"/>
      <c r="DK328" s="1"/>
      <c r="DL328" s="1"/>
      <c r="DM328" s="1"/>
      <c r="DN328" s="1"/>
      <c r="DO328" s="1"/>
      <c r="DP328" s="1"/>
      <c r="DQ328" s="1"/>
      <c r="DR328" s="1"/>
      <c r="DS328" s="1"/>
      <c r="DT328" s="1"/>
      <c r="DU328" s="1"/>
      <c r="DV328" s="1"/>
      <c r="DW328" s="1"/>
      <c r="DX328" s="1"/>
      <c r="DY328" s="1"/>
      <c r="DZ328" s="1"/>
      <c r="EA328" s="1"/>
      <c r="EB328" s="1"/>
      <c r="EC328" s="1"/>
      <c r="ED328" s="1"/>
      <c r="EE328" s="1"/>
      <c r="EF328" s="1"/>
      <c r="EG328" s="1"/>
      <c r="EH328" s="1"/>
      <c r="EI328" s="1"/>
      <c r="EJ328" s="1"/>
      <c r="EK328" s="1"/>
      <c r="EL328" s="1"/>
      <c r="EM328" s="1"/>
      <c r="EN328" s="1"/>
      <c r="EO328" s="1"/>
      <c r="EP328" s="1"/>
      <c r="EQ328" s="1"/>
      <c r="ER328" s="1"/>
      <c r="ES328" s="1"/>
      <c r="ET328" s="1"/>
      <c r="WZB328" s="1"/>
      <c r="WZC328" s="1"/>
      <c r="WZD328" s="1"/>
      <c r="WZE328" s="1"/>
      <c r="WZF328" s="1"/>
      <c r="WZG328" s="1"/>
      <c r="WZH328" s="1"/>
      <c r="WZI328" s="1"/>
      <c r="WZJ328" s="1"/>
      <c r="WZK328" s="1"/>
      <c r="WZL328" s="1"/>
      <c r="WZM328" s="1"/>
      <c r="WZN328" s="1"/>
      <c r="WZO328" s="1"/>
      <c r="WZP328" s="1"/>
      <c r="WZQ328" s="1"/>
      <c r="WZR328" s="1"/>
      <c r="WZS328" s="1"/>
      <c r="WZT328" s="1"/>
      <c r="WZU328" s="1"/>
      <c r="WZV328" s="1"/>
      <c r="WZW328" s="1"/>
      <c r="WZX328" s="1"/>
      <c r="WZY328" s="1"/>
      <c r="WZZ328" s="1"/>
      <c r="XAA328" s="1"/>
      <c r="XAB328" s="1"/>
      <c r="XAC328" s="1"/>
      <c r="XAD328" s="1"/>
      <c r="XAE328" s="1"/>
      <c r="XAF328" s="1"/>
      <c r="XAG328" s="1"/>
      <c r="XAH328" s="1"/>
      <c r="XAI328" s="1"/>
      <c r="XAJ328" s="1"/>
      <c r="XAK328" s="1"/>
      <c r="XAL328" s="1"/>
      <c r="XAM328" s="1"/>
      <c r="XAN328" s="1"/>
      <c r="XAO328" s="1"/>
      <c r="XAP328" s="1"/>
      <c r="XAQ328" s="1"/>
      <c r="XAR328" s="1"/>
      <c r="XAS328" s="1"/>
      <c r="XAT328" s="1"/>
      <c r="XAU328" s="1"/>
      <c r="XAV328" s="1"/>
      <c r="XAW328" s="1"/>
      <c r="XAX328" s="1"/>
      <c r="XAY328" s="1"/>
      <c r="XAZ328" s="1"/>
      <c r="XBA328" s="1"/>
      <c r="XBB328" s="1"/>
      <c r="XBC328" s="1"/>
      <c r="XBD328" s="1"/>
      <c r="XBE328" s="1"/>
      <c r="XBF328" s="1"/>
      <c r="XBG328" s="1"/>
      <c r="XBH328" s="1"/>
      <c r="XBI328" s="1"/>
      <c r="XBJ328" s="1"/>
      <c r="XBK328" s="1"/>
      <c r="XBL328" s="1"/>
      <c r="XBM328" s="1"/>
      <c r="XBN328" s="1"/>
      <c r="XBO328" s="1"/>
      <c r="XBP328" s="1"/>
      <c r="XBQ328" s="1"/>
      <c r="XBR328" s="1"/>
      <c r="XBS328" s="1"/>
      <c r="XBT328" s="1"/>
      <c r="XBU328" s="1"/>
      <c r="XBV328" s="1"/>
      <c r="XBW328" s="1"/>
      <c r="XBX328" s="1"/>
      <c r="XBY328" s="1"/>
      <c r="XBZ328" s="1"/>
      <c r="XCA328" s="1"/>
      <c r="XCB328" s="1"/>
      <c r="XCC328" s="1"/>
      <c r="XCD328" s="1"/>
      <c r="XCE328" s="1"/>
      <c r="XCF328" s="1"/>
      <c r="XCG328" s="1"/>
      <c r="XCH328" s="1"/>
      <c r="XCI328" s="1"/>
      <c r="XCJ328" s="1"/>
      <c r="XCK328" s="1"/>
      <c r="XCL328" s="1"/>
      <c r="XCM328" s="1"/>
      <c r="XCN328" s="1"/>
      <c r="XCO328" s="1"/>
      <c r="XCP328" s="1"/>
      <c r="XCQ328" s="1"/>
      <c r="XCR328" s="1"/>
      <c r="XCS328" s="1"/>
      <c r="XCT328" s="1"/>
      <c r="XCU328" s="1"/>
      <c r="XCV328" s="1"/>
      <c r="XCW328" s="1"/>
      <c r="XCX328" s="1"/>
      <c r="XCY328" s="1"/>
      <c r="XCZ328" s="1"/>
      <c r="XDA328" s="1"/>
      <c r="XDB328" s="1"/>
      <c r="XDC328" s="1"/>
      <c r="XDD328" s="1"/>
      <c r="XDE328" s="1"/>
      <c r="XDF328" s="1"/>
      <c r="XDG328" s="1"/>
      <c r="XDH328" s="1"/>
      <c r="XDI328" s="1"/>
      <c r="XDJ328" s="1"/>
      <c r="XDK328" s="1"/>
      <c r="XDL328" s="1"/>
      <c r="XDM328" s="1"/>
      <c r="XDN328" s="1"/>
      <c r="XDO328" s="1"/>
      <c r="XDP328" s="1"/>
      <c r="XDQ328" s="1"/>
      <c r="XDR328" s="1"/>
      <c r="XDS328" s="1"/>
      <c r="XDT328" s="1"/>
      <c r="XDU328" s="1"/>
      <c r="XDV328" s="1"/>
      <c r="XDW328" s="1"/>
      <c r="XDX328" s="1"/>
      <c r="XDY328" s="1"/>
      <c r="XDZ328" s="1"/>
      <c r="XEA328" s="1"/>
      <c r="XEB328" s="1"/>
      <c r="XEC328" s="1"/>
      <c r="XED328" s="1"/>
      <c r="XEE328" s="1"/>
      <c r="XEF328" s="1"/>
      <c r="XEG328" s="1"/>
      <c r="XEH328" s="1"/>
      <c r="XEI328" s="1"/>
      <c r="XEJ328" s="1"/>
      <c r="XEK328" s="1"/>
      <c r="XEL328" s="1"/>
      <c r="XEM328" s="1"/>
      <c r="XEN328" s="1"/>
      <c r="XEO328" s="1"/>
      <c r="XEP328" s="1"/>
      <c r="XEQ328" s="1"/>
      <c r="XER328" s="1"/>
      <c r="XES328" s="1"/>
      <c r="XET328" s="1"/>
      <c r="XEU328" s="1"/>
      <c r="XEV328" s="1"/>
      <c r="XEW328" s="1"/>
      <c r="XEX328" s="1"/>
      <c r="XEY328" s="1"/>
      <c r="XEZ328" s="1"/>
      <c r="XFA328" s="1"/>
      <c r="XFB328" s="1"/>
      <c r="XFC328" s="1"/>
    </row>
    <row r="329" spans="1:150 16226:16383" s="3" customFormat="1" ht="20.25" customHeight="1" x14ac:dyDescent="0.35">
      <c r="A329" s="84">
        <f t="shared" si="162"/>
        <v>5</v>
      </c>
      <c r="B329" s="85"/>
      <c r="C329" s="49" t="s">
        <v>329</v>
      </c>
      <c r="D329" s="86" t="s">
        <v>399</v>
      </c>
      <c r="E329" s="88"/>
      <c r="F329" s="88"/>
      <c r="G329" s="88"/>
      <c r="H329" s="89"/>
      <c r="I329" s="1"/>
      <c r="J329" s="1"/>
      <c r="K329" s="1"/>
      <c r="L329" s="1"/>
      <c r="M329" s="1"/>
      <c r="N329" s="1"/>
      <c r="O329" s="1"/>
      <c r="P329" s="1"/>
      <c r="Q329" s="1"/>
      <c r="R329" s="1"/>
      <c r="S329" s="1"/>
      <c r="T329" s="22" t="str">
        <f t="shared" ca="1" si="161"/>
        <v>305,..,3905</v>
      </c>
      <c r="U329" s="22">
        <f t="shared" ref="U329:V329" ca="1" si="165">U328+1</f>
        <v>305</v>
      </c>
      <c r="V329" s="22">
        <f t="shared" ca="1" si="165"/>
        <v>3905</v>
      </c>
      <c r="W329" s="1"/>
      <c r="X329" s="1"/>
      <c r="Y329" s="1"/>
      <c r="Z329" s="1"/>
      <c r="AA329" s="1"/>
      <c r="AB329" s="1"/>
      <c r="AC329" s="1"/>
      <c r="AD329" s="1"/>
      <c r="AE329" s="1"/>
      <c r="AF329" s="1"/>
      <c r="AG329" s="1"/>
      <c r="AH329" s="1"/>
      <c r="AI329" s="1"/>
      <c r="AJ329" s="1"/>
      <c r="AK329" s="1"/>
      <c r="AL329" s="1"/>
      <c r="AM329" s="1"/>
      <c r="AN329" s="1"/>
      <c r="AO329" s="1"/>
      <c r="AP329" s="1"/>
      <c r="AQ329" s="1"/>
      <c r="AR329" s="1"/>
      <c r="AS329" s="1"/>
      <c r="AT329" s="1"/>
      <c r="AU329" s="1"/>
      <c r="AV329" s="1"/>
      <c r="AW329" s="1"/>
      <c r="AX329" s="1"/>
      <c r="AY329" s="1"/>
      <c r="AZ329" s="1"/>
      <c r="BA329" s="1"/>
      <c r="BB329" s="1"/>
      <c r="BC329" s="1"/>
      <c r="BD329" s="1"/>
      <c r="BE329" s="1"/>
      <c r="BF329" s="1"/>
      <c r="BG329" s="1"/>
      <c r="BH329" s="1"/>
      <c r="BI329" s="1"/>
      <c r="BJ329" s="1"/>
      <c r="BK329" s="1"/>
      <c r="BL329" s="1"/>
      <c r="BM329" s="1"/>
      <c r="BN329" s="1"/>
      <c r="BO329" s="1"/>
      <c r="BP329" s="1"/>
      <c r="BQ329" s="1"/>
      <c r="BR329" s="1"/>
      <c r="BS329" s="1"/>
      <c r="BT329" s="1"/>
      <c r="BU329" s="1"/>
      <c r="BV329" s="1"/>
      <c r="BW329" s="1"/>
      <c r="BX329" s="1"/>
      <c r="BY329" s="1"/>
      <c r="BZ329" s="1"/>
      <c r="CA329" s="1"/>
      <c r="CB329" s="1"/>
      <c r="CC329" s="1"/>
      <c r="CD329" s="1"/>
      <c r="CE329" s="1"/>
      <c r="CF329" s="1"/>
      <c r="CG329" s="1"/>
      <c r="CH329" s="1"/>
      <c r="CI329" s="1"/>
      <c r="CJ329" s="1"/>
      <c r="CK329" s="1"/>
      <c r="CL329" s="1"/>
      <c r="CM329" s="1"/>
      <c r="CN329" s="1"/>
      <c r="CO329" s="1"/>
      <c r="CP329" s="1"/>
      <c r="CQ329" s="1"/>
      <c r="CR329" s="1"/>
      <c r="CS329" s="1"/>
      <c r="CT329" s="1"/>
      <c r="CU329" s="1"/>
      <c r="CV329" s="1"/>
      <c r="CW329" s="1"/>
      <c r="CX329" s="1"/>
      <c r="CY329" s="1"/>
      <c r="CZ329" s="1"/>
      <c r="DA329" s="1"/>
      <c r="DB329" s="1"/>
      <c r="DC329" s="1"/>
      <c r="DD329" s="1"/>
      <c r="DE329" s="1"/>
      <c r="DF329" s="1"/>
      <c r="DG329" s="1"/>
      <c r="DH329" s="1"/>
      <c r="DI329" s="1"/>
      <c r="DJ329" s="1"/>
      <c r="DK329" s="1"/>
      <c r="DL329" s="1"/>
      <c r="DM329" s="1"/>
      <c r="DN329" s="1"/>
      <c r="DO329" s="1"/>
      <c r="DP329" s="1"/>
      <c r="DQ329" s="1"/>
      <c r="DR329" s="1"/>
      <c r="DS329" s="1"/>
      <c r="DT329" s="1"/>
      <c r="DU329" s="1"/>
      <c r="DV329" s="1"/>
      <c r="DW329" s="1"/>
      <c r="DX329" s="1"/>
      <c r="DY329" s="1"/>
      <c r="DZ329" s="1"/>
      <c r="EA329" s="1"/>
      <c r="EB329" s="1"/>
      <c r="EC329" s="1"/>
      <c r="ED329" s="1"/>
      <c r="EE329" s="1"/>
      <c r="EF329" s="1"/>
      <c r="EG329" s="1"/>
      <c r="EH329" s="1"/>
      <c r="EI329" s="1"/>
      <c r="EJ329" s="1"/>
      <c r="EK329" s="1"/>
      <c r="EL329" s="1"/>
      <c r="EM329" s="1"/>
      <c r="EN329" s="1"/>
      <c r="EO329" s="1"/>
      <c r="EP329" s="1"/>
      <c r="EQ329" s="1"/>
      <c r="ER329" s="1"/>
      <c r="ES329" s="1"/>
      <c r="ET329" s="1"/>
      <c r="WZB329" s="1"/>
      <c r="WZC329" s="1"/>
      <c r="WZD329" s="1"/>
      <c r="WZE329" s="1"/>
      <c r="WZF329" s="1"/>
      <c r="WZG329" s="1"/>
      <c r="WZH329" s="1"/>
      <c r="WZI329" s="1"/>
      <c r="WZJ329" s="1"/>
      <c r="WZK329" s="1"/>
      <c r="WZL329" s="1"/>
      <c r="WZM329" s="1"/>
      <c r="WZN329" s="1"/>
      <c r="WZO329" s="1"/>
      <c r="WZP329" s="1"/>
      <c r="WZQ329" s="1"/>
      <c r="WZR329" s="1"/>
      <c r="WZS329" s="1"/>
      <c r="WZT329" s="1"/>
      <c r="WZU329" s="1"/>
      <c r="WZV329" s="1"/>
      <c r="WZW329" s="1"/>
      <c r="WZX329" s="1"/>
      <c r="WZY329" s="1"/>
      <c r="WZZ329" s="1"/>
      <c r="XAA329" s="1"/>
      <c r="XAB329" s="1"/>
      <c r="XAC329" s="1"/>
      <c r="XAD329" s="1"/>
      <c r="XAE329" s="1"/>
      <c r="XAF329" s="1"/>
      <c r="XAG329" s="1"/>
      <c r="XAH329" s="1"/>
      <c r="XAI329" s="1"/>
      <c r="XAJ329" s="1"/>
      <c r="XAK329" s="1"/>
      <c r="XAL329" s="1"/>
      <c r="XAM329" s="1"/>
      <c r="XAN329" s="1"/>
      <c r="XAO329" s="1"/>
      <c r="XAP329" s="1"/>
      <c r="XAQ329" s="1"/>
      <c r="XAR329" s="1"/>
      <c r="XAS329" s="1"/>
      <c r="XAT329" s="1"/>
      <c r="XAU329" s="1"/>
      <c r="XAV329" s="1"/>
      <c r="XAW329" s="1"/>
      <c r="XAX329" s="1"/>
      <c r="XAY329" s="1"/>
      <c r="XAZ329" s="1"/>
      <c r="XBA329" s="1"/>
      <c r="XBB329" s="1"/>
      <c r="XBC329" s="1"/>
      <c r="XBD329" s="1"/>
      <c r="XBE329" s="1"/>
      <c r="XBF329" s="1"/>
      <c r="XBG329" s="1"/>
      <c r="XBH329" s="1"/>
      <c r="XBI329" s="1"/>
      <c r="XBJ329" s="1"/>
      <c r="XBK329" s="1"/>
      <c r="XBL329" s="1"/>
      <c r="XBM329" s="1"/>
      <c r="XBN329" s="1"/>
      <c r="XBO329" s="1"/>
      <c r="XBP329" s="1"/>
      <c r="XBQ329" s="1"/>
      <c r="XBR329" s="1"/>
      <c r="XBS329" s="1"/>
      <c r="XBT329" s="1"/>
      <c r="XBU329" s="1"/>
      <c r="XBV329" s="1"/>
      <c r="XBW329" s="1"/>
      <c r="XBX329" s="1"/>
      <c r="XBY329" s="1"/>
      <c r="XBZ329" s="1"/>
      <c r="XCA329" s="1"/>
      <c r="XCB329" s="1"/>
      <c r="XCC329" s="1"/>
      <c r="XCD329" s="1"/>
      <c r="XCE329" s="1"/>
      <c r="XCF329" s="1"/>
      <c r="XCG329" s="1"/>
      <c r="XCH329" s="1"/>
      <c r="XCI329" s="1"/>
      <c r="XCJ329" s="1"/>
      <c r="XCK329" s="1"/>
      <c r="XCL329" s="1"/>
      <c r="XCM329" s="1"/>
      <c r="XCN329" s="1"/>
      <c r="XCO329" s="1"/>
      <c r="XCP329" s="1"/>
      <c r="XCQ329" s="1"/>
      <c r="XCR329" s="1"/>
      <c r="XCS329" s="1"/>
      <c r="XCT329" s="1"/>
      <c r="XCU329" s="1"/>
      <c r="XCV329" s="1"/>
      <c r="XCW329" s="1"/>
      <c r="XCX329" s="1"/>
      <c r="XCY329" s="1"/>
      <c r="XCZ329" s="1"/>
      <c r="XDA329" s="1"/>
      <c r="XDB329" s="1"/>
      <c r="XDC329" s="1"/>
      <c r="XDD329" s="1"/>
      <c r="XDE329" s="1"/>
      <c r="XDF329" s="1"/>
      <c r="XDG329" s="1"/>
      <c r="XDH329" s="1"/>
      <c r="XDI329" s="1"/>
      <c r="XDJ329" s="1"/>
      <c r="XDK329" s="1"/>
      <c r="XDL329" s="1"/>
      <c r="XDM329" s="1"/>
      <c r="XDN329" s="1"/>
      <c r="XDO329" s="1"/>
      <c r="XDP329" s="1"/>
      <c r="XDQ329" s="1"/>
      <c r="XDR329" s="1"/>
      <c r="XDS329" s="1"/>
      <c r="XDT329" s="1"/>
      <c r="XDU329" s="1"/>
      <c r="XDV329" s="1"/>
      <c r="XDW329" s="1"/>
      <c r="XDX329" s="1"/>
      <c r="XDY329" s="1"/>
      <c r="XDZ329" s="1"/>
      <c r="XEA329" s="1"/>
      <c r="XEB329" s="1"/>
      <c r="XEC329" s="1"/>
      <c r="XED329" s="1"/>
      <c r="XEE329" s="1"/>
      <c r="XEF329" s="1"/>
      <c r="XEG329" s="1"/>
      <c r="XEH329" s="1"/>
      <c r="XEI329" s="1"/>
      <c r="XEJ329" s="1"/>
      <c r="XEK329" s="1"/>
      <c r="XEL329" s="1"/>
      <c r="XEM329" s="1"/>
      <c r="XEN329" s="1"/>
      <c r="XEO329" s="1"/>
      <c r="XEP329" s="1"/>
      <c r="XEQ329" s="1"/>
      <c r="XER329" s="1"/>
      <c r="XES329" s="1"/>
      <c r="XET329" s="1"/>
      <c r="XEU329" s="1"/>
      <c r="XEV329" s="1"/>
      <c r="XEW329" s="1"/>
      <c r="XEX329" s="1"/>
      <c r="XEY329" s="1"/>
      <c r="XEZ329" s="1"/>
      <c r="XFA329" s="1"/>
      <c r="XFB329" s="1"/>
      <c r="XFC329" s="1"/>
    </row>
    <row r="330" spans="1:150 16226:16383" s="3" customFormat="1" ht="20.25" customHeight="1" x14ac:dyDescent="0.35">
      <c r="A330" s="84">
        <f t="shared" si="162"/>
        <v>6</v>
      </c>
      <c r="B330" s="85"/>
      <c r="C330" s="49" t="s">
        <v>329</v>
      </c>
      <c r="D330" s="86" t="s">
        <v>399</v>
      </c>
      <c r="E330" s="88"/>
      <c r="F330" s="88"/>
      <c r="G330" s="88"/>
      <c r="H330" s="89"/>
      <c r="I330" s="1"/>
      <c r="J330" s="1"/>
      <c r="K330" s="1"/>
      <c r="L330" s="1"/>
      <c r="M330" s="1"/>
      <c r="N330" s="1"/>
      <c r="O330" s="1"/>
      <c r="P330" s="1"/>
      <c r="Q330" s="1"/>
      <c r="R330" s="1"/>
      <c r="S330" s="1"/>
      <c r="T330" s="22" t="str">
        <f t="shared" ca="1" si="161"/>
        <v>306,..,3906</v>
      </c>
      <c r="U330" s="22">
        <f t="shared" ref="U330:V330" ca="1" si="166">U329+1</f>
        <v>306</v>
      </c>
      <c r="V330" s="22">
        <f t="shared" ca="1" si="166"/>
        <v>3906</v>
      </c>
      <c r="W330" s="1"/>
      <c r="X330" s="1"/>
      <c r="Y330" s="1"/>
      <c r="Z330" s="1"/>
      <c r="AA330" s="1"/>
      <c r="AB330" s="1"/>
      <c r="AC330" s="1"/>
      <c r="AD330" s="1"/>
      <c r="AE330" s="1"/>
      <c r="AF330" s="1"/>
      <c r="AG330" s="1"/>
      <c r="AH330" s="1"/>
      <c r="AI330" s="1"/>
      <c r="AJ330" s="1"/>
      <c r="AK330" s="1"/>
      <c r="AL330" s="1"/>
      <c r="AM330" s="1"/>
      <c r="AN330" s="1"/>
      <c r="AO330" s="1"/>
      <c r="AP330" s="1"/>
      <c r="AQ330" s="1"/>
      <c r="AR330" s="1"/>
      <c r="AS330" s="1"/>
      <c r="AT330" s="1"/>
      <c r="AU330" s="1"/>
      <c r="AV330" s="1"/>
      <c r="AW330" s="1"/>
      <c r="AX330" s="1"/>
      <c r="AY330" s="1"/>
      <c r="AZ330" s="1"/>
      <c r="BA330" s="1"/>
      <c r="BB330" s="1"/>
      <c r="BC330" s="1"/>
      <c r="BD330" s="1"/>
      <c r="BE330" s="1"/>
      <c r="BF330" s="1"/>
      <c r="BG330" s="1"/>
      <c r="BH330" s="1"/>
      <c r="BI330" s="1"/>
      <c r="BJ330" s="1"/>
      <c r="BK330" s="1"/>
      <c r="BL330" s="1"/>
      <c r="BM330" s="1"/>
      <c r="BN330" s="1"/>
      <c r="BO330" s="1"/>
      <c r="BP330" s="1"/>
      <c r="BQ330" s="1"/>
      <c r="BR330" s="1"/>
      <c r="BS330" s="1"/>
      <c r="BT330" s="1"/>
      <c r="BU330" s="1"/>
      <c r="BV330" s="1"/>
      <c r="BW330" s="1"/>
      <c r="BX330" s="1"/>
      <c r="BY330" s="1"/>
      <c r="BZ330" s="1"/>
      <c r="CA330" s="1"/>
      <c r="CB330" s="1"/>
      <c r="CC330" s="1"/>
      <c r="CD330" s="1"/>
      <c r="CE330" s="1"/>
      <c r="CF330" s="1"/>
      <c r="CG330" s="1"/>
      <c r="CH330" s="1"/>
      <c r="CI330" s="1"/>
      <c r="CJ330" s="1"/>
      <c r="CK330" s="1"/>
      <c r="CL330" s="1"/>
      <c r="CM330" s="1"/>
      <c r="CN330" s="1"/>
      <c r="CO330" s="1"/>
      <c r="CP330" s="1"/>
      <c r="CQ330" s="1"/>
      <c r="CR330" s="1"/>
      <c r="CS330" s="1"/>
      <c r="CT330" s="1"/>
      <c r="CU330" s="1"/>
      <c r="CV330" s="1"/>
      <c r="CW330" s="1"/>
      <c r="CX330" s="1"/>
      <c r="CY330" s="1"/>
      <c r="CZ330" s="1"/>
      <c r="DA330" s="1"/>
      <c r="DB330" s="1"/>
      <c r="DC330" s="1"/>
      <c r="DD330" s="1"/>
      <c r="DE330" s="1"/>
      <c r="DF330" s="1"/>
      <c r="DG330" s="1"/>
      <c r="DH330" s="1"/>
      <c r="DI330" s="1"/>
      <c r="DJ330" s="1"/>
      <c r="DK330" s="1"/>
      <c r="DL330" s="1"/>
      <c r="DM330" s="1"/>
      <c r="DN330" s="1"/>
      <c r="DO330" s="1"/>
      <c r="DP330" s="1"/>
      <c r="DQ330" s="1"/>
      <c r="DR330" s="1"/>
      <c r="DS330" s="1"/>
      <c r="DT330" s="1"/>
      <c r="DU330" s="1"/>
      <c r="DV330" s="1"/>
      <c r="DW330" s="1"/>
      <c r="DX330" s="1"/>
      <c r="DY330" s="1"/>
      <c r="DZ330" s="1"/>
      <c r="EA330" s="1"/>
      <c r="EB330" s="1"/>
      <c r="EC330" s="1"/>
      <c r="ED330" s="1"/>
      <c r="EE330" s="1"/>
      <c r="EF330" s="1"/>
      <c r="EG330" s="1"/>
      <c r="EH330" s="1"/>
      <c r="EI330" s="1"/>
      <c r="EJ330" s="1"/>
      <c r="EK330" s="1"/>
      <c r="EL330" s="1"/>
      <c r="EM330" s="1"/>
      <c r="EN330" s="1"/>
      <c r="EO330" s="1"/>
      <c r="EP330" s="1"/>
      <c r="EQ330" s="1"/>
      <c r="ER330" s="1"/>
      <c r="ES330" s="1"/>
      <c r="ET330" s="1"/>
      <c r="WZB330" s="1"/>
      <c r="WZC330" s="1"/>
      <c r="WZD330" s="1"/>
      <c r="WZE330" s="1"/>
      <c r="WZF330" s="1"/>
      <c r="WZG330" s="1"/>
      <c r="WZH330" s="1"/>
      <c r="WZI330" s="1"/>
      <c r="WZJ330" s="1"/>
      <c r="WZK330" s="1"/>
      <c r="WZL330" s="1"/>
      <c r="WZM330" s="1"/>
      <c r="WZN330" s="1"/>
      <c r="WZO330" s="1"/>
      <c r="WZP330" s="1"/>
      <c r="WZQ330" s="1"/>
      <c r="WZR330" s="1"/>
      <c r="WZS330" s="1"/>
      <c r="WZT330" s="1"/>
      <c r="WZU330" s="1"/>
      <c r="WZV330" s="1"/>
      <c r="WZW330" s="1"/>
      <c r="WZX330" s="1"/>
      <c r="WZY330" s="1"/>
      <c r="WZZ330" s="1"/>
      <c r="XAA330" s="1"/>
      <c r="XAB330" s="1"/>
      <c r="XAC330" s="1"/>
      <c r="XAD330" s="1"/>
      <c r="XAE330" s="1"/>
      <c r="XAF330" s="1"/>
      <c r="XAG330" s="1"/>
      <c r="XAH330" s="1"/>
      <c r="XAI330" s="1"/>
      <c r="XAJ330" s="1"/>
      <c r="XAK330" s="1"/>
      <c r="XAL330" s="1"/>
      <c r="XAM330" s="1"/>
      <c r="XAN330" s="1"/>
      <c r="XAO330" s="1"/>
      <c r="XAP330" s="1"/>
      <c r="XAQ330" s="1"/>
      <c r="XAR330" s="1"/>
      <c r="XAS330" s="1"/>
      <c r="XAT330" s="1"/>
      <c r="XAU330" s="1"/>
      <c r="XAV330" s="1"/>
      <c r="XAW330" s="1"/>
      <c r="XAX330" s="1"/>
      <c r="XAY330" s="1"/>
      <c r="XAZ330" s="1"/>
      <c r="XBA330" s="1"/>
      <c r="XBB330" s="1"/>
      <c r="XBC330" s="1"/>
      <c r="XBD330" s="1"/>
      <c r="XBE330" s="1"/>
      <c r="XBF330" s="1"/>
      <c r="XBG330" s="1"/>
      <c r="XBH330" s="1"/>
      <c r="XBI330" s="1"/>
      <c r="XBJ330" s="1"/>
      <c r="XBK330" s="1"/>
      <c r="XBL330" s="1"/>
      <c r="XBM330" s="1"/>
      <c r="XBN330" s="1"/>
      <c r="XBO330" s="1"/>
      <c r="XBP330" s="1"/>
      <c r="XBQ330" s="1"/>
      <c r="XBR330" s="1"/>
      <c r="XBS330" s="1"/>
      <c r="XBT330" s="1"/>
      <c r="XBU330" s="1"/>
      <c r="XBV330" s="1"/>
      <c r="XBW330" s="1"/>
      <c r="XBX330" s="1"/>
      <c r="XBY330" s="1"/>
      <c r="XBZ330" s="1"/>
      <c r="XCA330" s="1"/>
      <c r="XCB330" s="1"/>
      <c r="XCC330" s="1"/>
      <c r="XCD330" s="1"/>
      <c r="XCE330" s="1"/>
      <c r="XCF330" s="1"/>
      <c r="XCG330" s="1"/>
      <c r="XCH330" s="1"/>
      <c r="XCI330" s="1"/>
      <c r="XCJ330" s="1"/>
      <c r="XCK330" s="1"/>
      <c r="XCL330" s="1"/>
      <c r="XCM330" s="1"/>
      <c r="XCN330" s="1"/>
      <c r="XCO330" s="1"/>
      <c r="XCP330" s="1"/>
      <c r="XCQ330" s="1"/>
      <c r="XCR330" s="1"/>
      <c r="XCS330" s="1"/>
      <c r="XCT330" s="1"/>
      <c r="XCU330" s="1"/>
      <c r="XCV330" s="1"/>
      <c r="XCW330" s="1"/>
      <c r="XCX330" s="1"/>
      <c r="XCY330" s="1"/>
      <c r="XCZ330" s="1"/>
      <c r="XDA330" s="1"/>
      <c r="XDB330" s="1"/>
      <c r="XDC330" s="1"/>
      <c r="XDD330" s="1"/>
      <c r="XDE330" s="1"/>
      <c r="XDF330" s="1"/>
      <c r="XDG330" s="1"/>
      <c r="XDH330" s="1"/>
      <c r="XDI330" s="1"/>
      <c r="XDJ330" s="1"/>
      <c r="XDK330" s="1"/>
      <c r="XDL330" s="1"/>
      <c r="XDM330" s="1"/>
      <c r="XDN330" s="1"/>
      <c r="XDO330" s="1"/>
      <c r="XDP330" s="1"/>
      <c r="XDQ330" s="1"/>
      <c r="XDR330" s="1"/>
      <c r="XDS330" s="1"/>
      <c r="XDT330" s="1"/>
      <c r="XDU330" s="1"/>
      <c r="XDV330" s="1"/>
      <c r="XDW330" s="1"/>
      <c r="XDX330" s="1"/>
      <c r="XDY330" s="1"/>
      <c r="XDZ330" s="1"/>
      <c r="XEA330" s="1"/>
      <c r="XEB330" s="1"/>
      <c r="XEC330" s="1"/>
      <c r="XED330" s="1"/>
      <c r="XEE330" s="1"/>
      <c r="XEF330" s="1"/>
      <c r="XEG330" s="1"/>
      <c r="XEH330" s="1"/>
      <c r="XEI330" s="1"/>
      <c r="XEJ330" s="1"/>
      <c r="XEK330" s="1"/>
      <c r="XEL330" s="1"/>
      <c r="XEM330" s="1"/>
      <c r="XEN330" s="1"/>
      <c r="XEO330" s="1"/>
      <c r="XEP330" s="1"/>
      <c r="XEQ330" s="1"/>
      <c r="XER330" s="1"/>
      <c r="XES330" s="1"/>
      <c r="XET330" s="1"/>
      <c r="XEU330" s="1"/>
      <c r="XEV330" s="1"/>
      <c r="XEW330" s="1"/>
      <c r="XEX330" s="1"/>
      <c r="XEY330" s="1"/>
      <c r="XEZ330" s="1"/>
      <c r="XFA330" s="1"/>
      <c r="XFB330" s="1"/>
      <c r="XFC330" s="1"/>
    </row>
    <row r="331" spans="1:150 16226:16383" s="3" customFormat="1" ht="20.25" customHeight="1" x14ac:dyDescent="0.35">
      <c r="A331" s="192" t="s">
        <v>372</v>
      </c>
      <c r="B331" s="192"/>
      <c r="C331" s="192"/>
      <c r="D331" s="192"/>
      <c r="E331" s="192"/>
      <c r="F331" s="192"/>
      <c r="G331" s="192"/>
      <c r="H331" s="192"/>
      <c r="I331" s="4">
        <f>1</f>
        <v>1</v>
      </c>
      <c r="J331" s="1"/>
      <c r="K331" s="1"/>
      <c r="L331" s="1"/>
      <c r="M331" s="1"/>
      <c r="N331" s="1"/>
      <c r="O331" s="1"/>
      <c r="P331" s="1"/>
      <c r="Q331" s="1"/>
      <c r="R331" s="1"/>
      <c r="S331" s="1"/>
      <c r="T331" s="1"/>
      <c r="U331" s="1"/>
      <c r="V331" s="1"/>
      <c r="W331" s="1"/>
      <c r="X331" s="1"/>
      <c r="Y331" s="1"/>
      <c r="Z331" s="1"/>
      <c r="AA331" s="1"/>
      <c r="AB331" s="1"/>
      <c r="AC331" s="1"/>
      <c r="AD331" s="1"/>
      <c r="AE331" s="1"/>
      <c r="AF331" s="1"/>
      <c r="AG331" s="1"/>
      <c r="AH331" s="1"/>
      <c r="AI331" s="1"/>
      <c r="AJ331" s="1"/>
      <c r="AK331" s="1"/>
      <c r="AL331" s="1"/>
      <c r="AM331" s="1"/>
      <c r="AN331" s="1"/>
      <c r="AO331" s="1"/>
      <c r="AP331" s="1"/>
      <c r="AQ331" s="1"/>
      <c r="AR331" s="1"/>
      <c r="AS331" s="1"/>
      <c r="AT331" s="1"/>
      <c r="AU331" s="1"/>
      <c r="AV331" s="1"/>
      <c r="AW331" s="1"/>
      <c r="AX331" s="1"/>
      <c r="AY331" s="1"/>
      <c r="AZ331" s="1"/>
      <c r="BA331" s="1"/>
      <c r="BB331" s="1"/>
      <c r="BC331" s="1"/>
      <c r="BD331" s="1"/>
      <c r="BE331" s="1"/>
      <c r="BF331" s="1"/>
      <c r="BG331" s="1"/>
      <c r="BH331" s="1"/>
      <c r="BI331" s="1"/>
      <c r="BJ331" s="1"/>
      <c r="BK331" s="1"/>
      <c r="BL331" s="1"/>
      <c r="BM331" s="1"/>
      <c r="BN331" s="1"/>
      <c r="BO331" s="1"/>
      <c r="BP331" s="1"/>
      <c r="BQ331" s="1"/>
      <c r="BR331" s="1"/>
      <c r="BS331" s="1"/>
      <c r="BT331" s="1"/>
      <c r="BU331" s="1"/>
      <c r="BV331" s="1"/>
      <c r="BW331" s="1"/>
      <c r="BX331" s="1"/>
      <c r="BY331" s="1"/>
      <c r="BZ331" s="1"/>
      <c r="CA331" s="1"/>
      <c r="CB331" s="1"/>
      <c r="CC331" s="1"/>
      <c r="CD331" s="1"/>
      <c r="CE331" s="1"/>
      <c r="CF331" s="1"/>
      <c r="CG331" s="1"/>
      <c r="CH331" s="1"/>
      <c r="CI331" s="1"/>
      <c r="CJ331" s="1"/>
      <c r="CK331" s="1"/>
      <c r="CL331" s="1"/>
      <c r="CM331" s="1"/>
      <c r="CN331" s="1"/>
      <c r="CO331" s="1"/>
      <c r="CP331" s="1"/>
      <c r="CQ331" s="1"/>
      <c r="CR331" s="1"/>
      <c r="CS331" s="1"/>
      <c r="CT331" s="1"/>
      <c r="CU331" s="1"/>
      <c r="CV331" s="1"/>
      <c r="CW331" s="1"/>
      <c r="CX331" s="1"/>
      <c r="CY331" s="1"/>
      <c r="CZ331" s="1"/>
      <c r="DA331" s="1"/>
      <c r="DB331" s="1"/>
      <c r="DC331" s="1"/>
      <c r="DD331" s="1"/>
      <c r="DE331" s="1"/>
      <c r="DF331" s="1"/>
      <c r="DG331" s="1"/>
      <c r="DH331" s="1"/>
      <c r="DI331" s="1"/>
      <c r="DJ331" s="1"/>
      <c r="DK331" s="1"/>
      <c r="DL331" s="1"/>
      <c r="DM331" s="1"/>
      <c r="DN331" s="1"/>
      <c r="DO331" s="1"/>
      <c r="DP331" s="1"/>
      <c r="DQ331" s="1"/>
      <c r="DR331" s="1"/>
      <c r="DS331" s="1"/>
      <c r="DT331" s="1"/>
      <c r="DU331" s="1"/>
      <c r="DV331" s="1"/>
      <c r="DW331" s="1"/>
      <c r="DX331" s="1"/>
      <c r="DY331" s="1"/>
      <c r="DZ331" s="1"/>
      <c r="EA331" s="1"/>
      <c r="EB331" s="1"/>
      <c r="EC331" s="1"/>
      <c r="ED331" s="1"/>
      <c r="EE331" s="1"/>
      <c r="EF331" s="1"/>
      <c r="EG331" s="1"/>
      <c r="EH331" s="1"/>
      <c r="EI331" s="1"/>
      <c r="EJ331" s="1"/>
      <c r="EK331" s="1"/>
      <c r="EL331" s="1"/>
      <c r="EM331" s="1"/>
      <c r="EN331" s="1"/>
      <c r="EO331" s="1"/>
      <c r="EP331" s="1"/>
      <c r="EQ331" s="1"/>
      <c r="ER331" s="1"/>
      <c r="ES331" s="1"/>
      <c r="ET331" s="1"/>
      <c r="WZB331" s="1"/>
      <c r="WZC331" s="1"/>
      <c r="WZD331" s="1"/>
      <c r="WZE331" s="1"/>
      <c r="WZF331" s="1"/>
      <c r="WZG331" s="1"/>
      <c r="WZH331" s="1"/>
      <c r="WZI331" s="1"/>
      <c r="WZJ331" s="1"/>
      <c r="WZK331" s="1"/>
      <c r="WZL331" s="1"/>
      <c r="WZM331" s="1"/>
      <c r="WZN331" s="1"/>
      <c r="WZO331" s="1"/>
      <c r="WZP331" s="1"/>
      <c r="WZQ331" s="1"/>
      <c r="WZR331" s="1"/>
      <c r="WZS331" s="1"/>
      <c r="WZT331" s="1"/>
      <c r="WZU331" s="1"/>
      <c r="WZV331" s="1"/>
      <c r="WZW331" s="1"/>
      <c r="WZX331" s="1"/>
      <c r="WZY331" s="1"/>
      <c r="WZZ331" s="1"/>
      <c r="XAA331" s="1"/>
      <c r="XAB331" s="1"/>
      <c r="XAC331" s="1"/>
      <c r="XAD331" s="1"/>
      <c r="XAE331" s="1"/>
      <c r="XAF331" s="1"/>
      <c r="XAG331" s="1"/>
      <c r="XAH331" s="1"/>
      <c r="XAI331" s="1"/>
      <c r="XAJ331" s="1"/>
      <c r="XAK331" s="1"/>
      <c r="XAL331" s="1"/>
      <c r="XAM331" s="1"/>
      <c r="XAN331" s="1"/>
      <c r="XAO331" s="1"/>
      <c r="XAP331" s="1"/>
      <c r="XAQ331" s="1"/>
      <c r="XAR331" s="1"/>
      <c r="XAS331" s="1"/>
      <c r="XAT331" s="1"/>
      <c r="XAU331" s="1"/>
      <c r="XAV331" s="1"/>
      <c r="XAW331" s="1"/>
      <c r="XAX331" s="1"/>
      <c r="XAY331" s="1"/>
      <c r="XAZ331" s="1"/>
      <c r="XBA331" s="1"/>
      <c r="XBB331" s="1"/>
      <c r="XBC331" s="1"/>
      <c r="XBD331" s="1"/>
      <c r="XBE331" s="1"/>
      <c r="XBF331" s="1"/>
      <c r="XBG331" s="1"/>
      <c r="XBH331" s="1"/>
      <c r="XBI331" s="1"/>
      <c r="XBJ331" s="1"/>
      <c r="XBK331" s="1"/>
      <c r="XBL331" s="1"/>
      <c r="XBM331" s="1"/>
      <c r="XBN331" s="1"/>
      <c r="XBO331" s="1"/>
      <c r="XBP331" s="1"/>
      <c r="XBQ331" s="1"/>
      <c r="XBR331" s="1"/>
      <c r="XBS331" s="1"/>
      <c r="XBT331" s="1"/>
      <c r="XBU331" s="1"/>
      <c r="XBV331" s="1"/>
      <c r="XBW331" s="1"/>
      <c r="XBX331" s="1"/>
      <c r="XBY331" s="1"/>
      <c r="XBZ331" s="1"/>
      <c r="XCA331" s="1"/>
      <c r="XCB331" s="1"/>
      <c r="XCC331" s="1"/>
      <c r="XCD331" s="1"/>
      <c r="XCE331" s="1"/>
      <c r="XCF331" s="1"/>
      <c r="XCG331" s="1"/>
      <c r="XCH331" s="1"/>
      <c r="XCI331" s="1"/>
      <c r="XCJ331" s="1"/>
      <c r="XCK331" s="1"/>
      <c r="XCL331" s="1"/>
      <c r="XCM331" s="1"/>
      <c r="XCN331" s="1"/>
      <c r="XCO331" s="1"/>
      <c r="XCP331" s="1"/>
      <c r="XCQ331" s="1"/>
      <c r="XCR331" s="1"/>
      <c r="XCS331" s="1"/>
      <c r="XCT331" s="1"/>
      <c r="XCU331" s="1"/>
      <c r="XCV331" s="1"/>
      <c r="XCW331" s="1"/>
      <c r="XCX331" s="1"/>
      <c r="XCY331" s="1"/>
      <c r="XCZ331" s="1"/>
      <c r="XDA331" s="1"/>
      <c r="XDB331" s="1"/>
      <c r="XDC331" s="1"/>
      <c r="XDD331" s="1"/>
      <c r="XDE331" s="1"/>
      <c r="XDF331" s="1"/>
      <c r="XDG331" s="1"/>
      <c r="XDH331" s="1"/>
      <c r="XDI331" s="1"/>
      <c r="XDJ331" s="1"/>
      <c r="XDK331" s="1"/>
      <c r="XDL331" s="1"/>
      <c r="XDM331" s="1"/>
      <c r="XDN331" s="1"/>
      <c r="XDO331" s="1"/>
      <c r="XDP331" s="1"/>
      <c r="XDQ331" s="1"/>
      <c r="XDR331" s="1"/>
      <c r="XDS331" s="1"/>
      <c r="XDT331" s="1"/>
      <c r="XDU331" s="1"/>
      <c r="XDV331" s="1"/>
      <c r="XDW331" s="1"/>
      <c r="XDX331" s="1"/>
      <c r="XDY331" s="1"/>
      <c r="XDZ331" s="1"/>
      <c r="XEA331" s="1"/>
      <c r="XEB331" s="1"/>
      <c r="XEC331" s="1"/>
      <c r="XED331" s="1"/>
      <c r="XEE331" s="1"/>
      <c r="XEF331" s="1"/>
      <c r="XEG331" s="1"/>
      <c r="XEH331" s="1"/>
      <c r="XEI331" s="1"/>
      <c r="XEJ331" s="1"/>
      <c r="XEK331" s="1"/>
      <c r="XEL331" s="1"/>
      <c r="XEM331" s="1"/>
      <c r="XEN331" s="1"/>
      <c r="XEO331" s="1"/>
      <c r="XEP331" s="1"/>
      <c r="XEQ331" s="1"/>
      <c r="XER331" s="1"/>
      <c r="XES331" s="1"/>
      <c r="XET331" s="1"/>
      <c r="XEU331" s="1"/>
      <c r="XEV331" s="1"/>
      <c r="XEW331" s="1"/>
      <c r="XEX331" s="1"/>
      <c r="XEY331" s="1"/>
      <c r="XEZ331" s="1"/>
      <c r="XFA331" s="1"/>
      <c r="XFB331" s="1"/>
      <c r="XFC331" s="1"/>
    </row>
    <row r="332" spans="1:150 16226:16383" s="3" customFormat="1" ht="92.25" customHeight="1" x14ac:dyDescent="0.35">
      <c r="A332" s="93">
        <v>1</v>
      </c>
      <c r="B332" s="93"/>
      <c r="C332" s="49" t="s">
        <v>329</v>
      </c>
      <c r="D332" s="49" t="s">
        <v>400</v>
      </c>
      <c r="E332" s="80">
        <f>(214.55)*(10.764)</f>
        <v>2309.4162000000001</v>
      </c>
      <c r="F332" s="80">
        <f>(1.63*2.64+1.53*3.97)*(10.764)</f>
        <v>111.70125720000001</v>
      </c>
      <c r="G332" s="77">
        <v>0</v>
      </c>
      <c r="H332" s="77">
        <f t="shared" ref="H332:H337" si="167">E332+F332+(IF(G332&lt;101,G332,IF(G332&lt;201,G332/2,IF(G332&lt;=301,G332/3,G332/4))))</f>
        <v>2421.1174572</v>
      </c>
      <c r="I332" s="1"/>
      <c r="J332" s="1"/>
      <c r="K332" s="1"/>
      <c r="L332" s="1"/>
      <c r="M332" s="1"/>
      <c r="N332" s="1"/>
      <c r="O332" s="1"/>
      <c r="P332" s="1"/>
      <c r="Q332" s="1"/>
      <c r="R332" s="1"/>
      <c r="S332" s="1"/>
      <c r="T332" s="22" t="str">
        <f t="shared" ref="T332:T337" ca="1" si="168">U332&amp;""&amp;",..,"&amp;""&amp;V332</f>
        <v>401,..,4001</v>
      </c>
      <c r="U332" s="22">
        <f ca="1">(SUMPRODUCT(MID(0&amp;(LEFT(A331,SUM(LEN(A331)-LEN(SUBSTITUTE(A331,{"0","1","2","3"},""))))), LARGE(INDEX(ISNUMBER(--MID((LEFT(A331,SUM(LEN(A331)-LEN(SUBSTITUTE(A331,{"0","1","2","3"},""))))), ROW(INDIRECT("1:"&amp;LEN((LEFT(A331,SUM(LEN(A331)-LEN(SUBSTITUTE(A331,{"0","1","2","3"},"")))))))), 1)) * ROW(INDIRECT("1:"&amp;LEN((LEFT(A331,SUM(LEN(A331)-LEN(SUBSTITUTE(A331,{"0","1","2","3"},"")))))))), 0), ROW(INDIRECT("1:"&amp;LEN((LEFT(A331,SUM(LEN(A331)-LEN(SUBSTITUTE(A331,{"0","1","2","3"},"")))))))))+1, 1) * 10^ROW(INDIRECT("1:"&amp;LEN((LEFT(A331,SUM(LEN(A331)-LEN(SUBSTITUTE(A331,{"0","1","2","3"},""))))))))/10))*100+1</f>
        <v>401</v>
      </c>
      <c r="V332" s="22">
        <f ca="1">(SUMPRODUCT(MID(0&amp;(--TRIM(RIGHT(SUBSTITUTE(LEFT(A331,_xlfn.AGGREGATE(16,6,FIND({0,1,2,3,4,5,6,7,8,9},A331,ROW(INDIRECT("1:"&amp;LEN(A331)))),1))," ",REPT(" ",LEN(A331))),LEN(A331)))), LARGE(INDEX(ISNUMBER(--MID((--TRIM(RIGHT(SUBSTITUTE(LEFT(A331,_xlfn.AGGREGATE(16,6,FIND({0,1,2,3,4,5,6,7,8,9},A331,ROW(INDIRECT("1:"&amp;LEN(A331)))),1))," ",REPT(" ",LEN(A331))),LEN(A331)))), ROW(INDIRECT("1:"&amp;LEN((--TRIM(RIGHT(SUBSTITUTE(LEFT(A331,_xlfn.AGGREGATE(16,6,FIND({0,1,2,3,4,5,6,7,8,9},A331,ROW(INDIRECT("1:"&amp;LEN(A331)))),1))," ",REPT(" ",LEN(A331))),LEN(A331))))))), 1)) * ROW(INDIRECT("1:"&amp;LEN((--TRIM(RIGHT(SUBSTITUTE(LEFT(A331,_xlfn.AGGREGATE(16,6,FIND({0,1,2,3,4,5,6,7,8,9},A331,ROW(INDIRECT("1:"&amp;LEN(A331)))),1))," ",REPT(" ",LEN(A331))),LEN(A331))))))), 0), ROW(INDIRECT("1:"&amp;LEN((--TRIM(RIGHT(SUBSTITUTE(LEFT(A331,_xlfn.AGGREGATE(16,6,FIND({0,1,2,3,4,5,6,7,8,9},A331,ROW(INDIRECT("1:"&amp;LEN(A331)))),1))," ",REPT(" ",LEN(A331))),LEN(A331))))))))+1, 1) * 10^ROW(INDIRECT("1:"&amp;LEN((--TRIM(RIGHT(SUBSTITUTE(LEFT(A331,_xlfn.AGGREGATE(16,6,FIND({0,1,2,3,4,5,6,7,8,9},A331,ROW(INDIRECT("1:"&amp;LEN(A331)))),1))," ",REPT(" ",LEN(A331))),LEN(A331)))))))/10))*100+1</f>
        <v>4001</v>
      </c>
      <c r="W332" s="1"/>
      <c r="X332" s="1"/>
      <c r="Y332" s="1"/>
      <c r="Z332" s="1"/>
      <c r="AA332" s="1"/>
      <c r="AB332" s="1"/>
      <c r="AC332" s="1"/>
      <c r="AD332" s="1"/>
      <c r="AE332" s="1"/>
      <c r="AF332" s="1"/>
      <c r="AG332" s="1"/>
      <c r="AH332" s="1"/>
      <c r="AI332" s="1"/>
      <c r="AJ332" s="1"/>
      <c r="AK332" s="1"/>
      <c r="AL332" s="1"/>
      <c r="AM332" s="1"/>
      <c r="AN332" s="1"/>
      <c r="AO332" s="1"/>
      <c r="AP332" s="1"/>
      <c r="AQ332" s="1"/>
      <c r="AR332" s="1"/>
      <c r="AS332" s="1"/>
      <c r="AT332" s="1"/>
      <c r="AU332" s="1"/>
      <c r="AV332" s="1"/>
      <c r="AW332" s="1"/>
      <c r="AX332" s="1"/>
      <c r="AY332" s="1"/>
      <c r="AZ332" s="1"/>
      <c r="BA332" s="1"/>
      <c r="BB332" s="1"/>
      <c r="BC332" s="1"/>
      <c r="BD332" s="1"/>
      <c r="BE332" s="1"/>
      <c r="BF332" s="1"/>
      <c r="BG332" s="1"/>
      <c r="BH332" s="1"/>
      <c r="BI332" s="1"/>
      <c r="BJ332" s="1"/>
      <c r="BK332" s="1"/>
      <c r="BL332" s="1"/>
      <c r="BM332" s="1"/>
      <c r="BN332" s="1"/>
      <c r="BO332" s="1"/>
      <c r="BP332" s="1"/>
      <c r="BQ332" s="1"/>
      <c r="BR332" s="1"/>
      <c r="BS332" s="1"/>
      <c r="BT332" s="1"/>
      <c r="BU332" s="1"/>
      <c r="BV332" s="1"/>
      <c r="BW332" s="1"/>
      <c r="BX332" s="1"/>
      <c r="BY332" s="1"/>
      <c r="BZ332" s="1"/>
      <c r="CA332" s="1"/>
      <c r="CB332" s="1"/>
      <c r="CC332" s="1"/>
      <c r="CD332" s="1"/>
      <c r="CE332" s="1"/>
      <c r="CF332" s="1"/>
      <c r="CG332" s="1"/>
      <c r="CH332" s="1"/>
      <c r="CI332" s="1"/>
      <c r="CJ332" s="1"/>
      <c r="CK332" s="1"/>
      <c r="CL332" s="1"/>
      <c r="CM332" s="1"/>
      <c r="CN332" s="1"/>
      <c r="CO332" s="1"/>
      <c r="CP332" s="1"/>
      <c r="CQ332" s="1"/>
      <c r="CR332" s="1"/>
      <c r="CS332" s="1"/>
      <c r="CT332" s="1"/>
      <c r="CU332" s="1"/>
      <c r="CV332" s="1"/>
      <c r="CW332" s="1"/>
      <c r="CX332" s="1"/>
      <c r="CY332" s="1"/>
      <c r="CZ332" s="1"/>
      <c r="DA332" s="1"/>
      <c r="DB332" s="1"/>
      <c r="DC332" s="1"/>
      <c r="DD332" s="1"/>
      <c r="DE332" s="1"/>
      <c r="DF332" s="1"/>
      <c r="DG332" s="1"/>
      <c r="DH332" s="1"/>
      <c r="DI332" s="1"/>
      <c r="DJ332" s="1"/>
      <c r="DK332" s="1"/>
      <c r="DL332" s="1"/>
      <c r="DM332" s="1"/>
      <c r="DN332" s="1"/>
      <c r="DO332" s="1"/>
      <c r="DP332" s="1"/>
      <c r="DQ332" s="1"/>
      <c r="DR332" s="1"/>
      <c r="DS332" s="1"/>
      <c r="DT332" s="1"/>
      <c r="DU332" s="1"/>
      <c r="DV332" s="1"/>
      <c r="DW332" s="1"/>
      <c r="DX332" s="1"/>
      <c r="DY332" s="1"/>
      <c r="DZ332" s="1"/>
      <c r="EA332" s="1"/>
      <c r="EB332" s="1"/>
      <c r="EC332" s="1"/>
      <c r="ED332" s="1"/>
      <c r="EE332" s="1"/>
      <c r="EF332" s="1"/>
      <c r="EG332" s="1"/>
      <c r="EH332" s="1"/>
      <c r="EI332" s="1"/>
      <c r="EJ332" s="1"/>
      <c r="EK332" s="1"/>
      <c r="EL332" s="1"/>
      <c r="EM332" s="1"/>
      <c r="EN332" s="1"/>
      <c r="EO332" s="1"/>
      <c r="EP332" s="1"/>
      <c r="EQ332" s="1"/>
      <c r="ER332" s="1"/>
      <c r="ES332" s="1"/>
      <c r="ET332" s="1"/>
      <c r="WZB332" s="1"/>
      <c r="WZC332" s="1"/>
      <c r="WZD332" s="1"/>
      <c r="WZE332" s="1"/>
      <c r="WZF332" s="1"/>
      <c r="WZG332" s="1"/>
      <c r="WZH332" s="1"/>
      <c r="WZI332" s="1"/>
      <c r="WZJ332" s="1"/>
      <c r="WZK332" s="1"/>
      <c r="WZL332" s="1"/>
      <c r="WZM332" s="1"/>
      <c r="WZN332" s="1"/>
      <c r="WZO332" s="1"/>
      <c r="WZP332" s="1"/>
      <c r="WZQ332" s="1"/>
      <c r="WZR332" s="1"/>
      <c r="WZS332" s="1"/>
      <c r="WZT332" s="1"/>
      <c r="WZU332" s="1"/>
      <c r="WZV332" s="1"/>
      <c r="WZW332" s="1"/>
      <c r="WZX332" s="1"/>
      <c r="WZY332" s="1"/>
      <c r="WZZ332" s="1"/>
      <c r="XAA332" s="1"/>
      <c r="XAB332" s="1"/>
      <c r="XAC332" s="1"/>
      <c r="XAD332" s="1"/>
      <c r="XAE332" s="1"/>
      <c r="XAF332" s="1"/>
      <c r="XAG332" s="1"/>
      <c r="XAH332" s="1"/>
      <c r="XAI332" s="1"/>
      <c r="XAJ332" s="1"/>
      <c r="XAK332" s="1"/>
      <c r="XAL332" s="1"/>
      <c r="XAM332" s="1"/>
      <c r="XAN332" s="1"/>
      <c r="XAO332" s="1"/>
      <c r="XAP332" s="1"/>
      <c r="XAQ332" s="1"/>
      <c r="XAR332" s="1"/>
      <c r="XAS332" s="1"/>
      <c r="XAT332" s="1"/>
      <c r="XAU332" s="1"/>
      <c r="XAV332" s="1"/>
      <c r="XAW332" s="1"/>
      <c r="XAX332" s="1"/>
      <c r="XAY332" s="1"/>
      <c r="XAZ332" s="1"/>
      <c r="XBA332" s="1"/>
      <c r="XBB332" s="1"/>
      <c r="XBC332" s="1"/>
      <c r="XBD332" s="1"/>
      <c r="XBE332" s="1"/>
      <c r="XBF332" s="1"/>
      <c r="XBG332" s="1"/>
      <c r="XBH332" s="1"/>
      <c r="XBI332" s="1"/>
      <c r="XBJ332" s="1"/>
      <c r="XBK332" s="1"/>
      <c r="XBL332" s="1"/>
      <c r="XBM332" s="1"/>
      <c r="XBN332" s="1"/>
      <c r="XBO332" s="1"/>
      <c r="XBP332" s="1"/>
      <c r="XBQ332" s="1"/>
      <c r="XBR332" s="1"/>
      <c r="XBS332" s="1"/>
      <c r="XBT332" s="1"/>
      <c r="XBU332" s="1"/>
      <c r="XBV332" s="1"/>
      <c r="XBW332" s="1"/>
      <c r="XBX332" s="1"/>
      <c r="XBY332" s="1"/>
      <c r="XBZ332" s="1"/>
      <c r="XCA332" s="1"/>
      <c r="XCB332" s="1"/>
      <c r="XCC332" s="1"/>
      <c r="XCD332" s="1"/>
      <c r="XCE332" s="1"/>
      <c r="XCF332" s="1"/>
      <c r="XCG332" s="1"/>
      <c r="XCH332" s="1"/>
      <c r="XCI332" s="1"/>
      <c r="XCJ332" s="1"/>
      <c r="XCK332" s="1"/>
      <c r="XCL332" s="1"/>
      <c r="XCM332" s="1"/>
      <c r="XCN332" s="1"/>
      <c r="XCO332" s="1"/>
      <c r="XCP332" s="1"/>
      <c r="XCQ332" s="1"/>
      <c r="XCR332" s="1"/>
      <c r="XCS332" s="1"/>
      <c r="XCT332" s="1"/>
      <c r="XCU332" s="1"/>
      <c r="XCV332" s="1"/>
      <c r="XCW332" s="1"/>
      <c r="XCX332" s="1"/>
      <c r="XCY332" s="1"/>
      <c r="XCZ332" s="1"/>
      <c r="XDA332" s="1"/>
      <c r="XDB332" s="1"/>
      <c r="XDC332" s="1"/>
      <c r="XDD332" s="1"/>
      <c r="XDE332" s="1"/>
      <c r="XDF332" s="1"/>
      <c r="XDG332" s="1"/>
      <c r="XDH332" s="1"/>
      <c r="XDI332" s="1"/>
      <c r="XDJ332" s="1"/>
      <c r="XDK332" s="1"/>
      <c r="XDL332" s="1"/>
      <c r="XDM332" s="1"/>
      <c r="XDN332" s="1"/>
      <c r="XDO332" s="1"/>
      <c r="XDP332" s="1"/>
      <c r="XDQ332" s="1"/>
      <c r="XDR332" s="1"/>
      <c r="XDS332" s="1"/>
      <c r="XDT332" s="1"/>
      <c r="XDU332" s="1"/>
      <c r="XDV332" s="1"/>
      <c r="XDW332" s="1"/>
      <c r="XDX332" s="1"/>
      <c r="XDY332" s="1"/>
      <c r="XDZ332" s="1"/>
      <c r="XEA332" s="1"/>
      <c r="XEB332" s="1"/>
      <c r="XEC332" s="1"/>
      <c r="XED332" s="1"/>
      <c r="XEE332" s="1"/>
      <c r="XEF332" s="1"/>
      <c r="XEG332" s="1"/>
      <c r="XEH332" s="1"/>
      <c r="XEI332" s="1"/>
      <c r="XEJ332" s="1"/>
      <c r="XEK332" s="1"/>
      <c r="XEL332" s="1"/>
      <c r="XEM332" s="1"/>
      <c r="XEN332" s="1"/>
      <c r="XEO332" s="1"/>
      <c r="XEP332" s="1"/>
      <c r="XEQ332" s="1"/>
      <c r="XER332" s="1"/>
      <c r="XES332" s="1"/>
      <c r="XET332" s="1"/>
      <c r="XEU332" s="1"/>
      <c r="XEV332" s="1"/>
      <c r="XEW332" s="1"/>
      <c r="XEX332" s="1"/>
      <c r="XEY332" s="1"/>
      <c r="XEZ332" s="1"/>
      <c r="XFA332" s="1"/>
      <c r="XFB332" s="1"/>
      <c r="XFC332" s="1"/>
    </row>
    <row r="333" spans="1:150 16226:16383" s="3" customFormat="1" ht="92.25" customHeight="1" x14ac:dyDescent="0.35">
      <c r="A333" s="93">
        <f>A332+1</f>
        <v>2</v>
      </c>
      <c r="B333" s="93"/>
      <c r="C333" s="49" t="s">
        <v>329</v>
      </c>
      <c r="D333" s="49" t="s">
        <v>400</v>
      </c>
      <c r="E333" s="80">
        <f>(214.55)*(10.764)</f>
        <v>2309.4162000000001</v>
      </c>
      <c r="F333" s="80">
        <f>(1.63*2.64+1.53*3.97)*(10.764)</f>
        <v>111.70125720000001</v>
      </c>
      <c r="G333" s="77">
        <v>0</v>
      </c>
      <c r="H333" s="77">
        <f t="shared" si="167"/>
        <v>2421.1174572</v>
      </c>
      <c r="I333" s="1"/>
      <c r="J333" s="1"/>
      <c r="K333" s="1"/>
      <c r="L333" s="1"/>
      <c r="M333" s="1"/>
      <c r="N333" s="1"/>
      <c r="O333" s="1"/>
      <c r="P333" s="1"/>
      <c r="Q333" s="1"/>
      <c r="R333" s="1"/>
      <c r="S333" s="1"/>
      <c r="T333" s="22" t="str">
        <f t="shared" ca="1" si="168"/>
        <v>402,..,4002</v>
      </c>
      <c r="U333" s="22">
        <f ca="1">U332+1</f>
        <v>402</v>
      </c>
      <c r="V333" s="22">
        <f ca="1">V332+1</f>
        <v>4002</v>
      </c>
      <c r="W333" s="1"/>
      <c r="X333" s="1"/>
      <c r="Y333" s="1"/>
      <c r="Z333" s="1"/>
      <c r="AA333" s="1"/>
      <c r="AB333" s="1"/>
      <c r="AC333" s="1"/>
      <c r="AD333" s="1"/>
      <c r="AE333" s="1"/>
      <c r="AF333" s="1"/>
      <c r="AG333" s="1"/>
      <c r="AH333" s="1"/>
      <c r="AI333" s="1"/>
      <c r="AJ333" s="1"/>
      <c r="AK333" s="1"/>
      <c r="AL333" s="1"/>
      <c r="AM333" s="1"/>
      <c r="AN333" s="1"/>
      <c r="AO333" s="1"/>
      <c r="AP333" s="1"/>
      <c r="AQ333" s="1"/>
      <c r="AR333" s="1"/>
      <c r="AS333" s="1"/>
      <c r="AT333" s="1"/>
      <c r="AU333" s="1"/>
      <c r="AV333" s="1"/>
      <c r="AW333" s="1"/>
      <c r="AX333" s="1"/>
      <c r="AY333" s="1"/>
      <c r="AZ333" s="1"/>
      <c r="BA333" s="1"/>
      <c r="BB333" s="1"/>
      <c r="BC333" s="1"/>
      <c r="BD333" s="1"/>
      <c r="BE333" s="1"/>
      <c r="BF333" s="1"/>
      <c r="BG333" s="1"/>
      <c r="BH333" s="1"/>
      <c r="BI333" s="1"/>
      <c r="BJ333" s="1"/>
      <c r="BK333" s="1"/>
      <c r="BL333" s="1"/>
      <c r="BM333" s="1"/>
      <c r="BN333" s="1"/>
      <c r="BO333" s="1"/>
      <c r="BP333" s="1"/>
      <c r="BQ333" s="1"/>
      <c r="BR333" s="1"/>
      <c r="BS333" s="1"/>
      <c r="BT333" s="1"/>
      <c r="BU333" s="1"/>
      <c r="BV333" s="1"/>
      <c r="BW333" s="1"/>
      <c r="BX333" s="1"/>
      <c r="BY333" s="1"/>
      <c r="BZ333" s="1"/>
      <c r="CA333" s="1"/>
      <c r="CB333" s="1"/>
      <c r="CC333" s="1"/>
      <c r="CD333" s="1"/>
      <c r="CE333" s="1"/>
      <c r="CF333" s="1"/>
      <c r="CG333" s="1"/>
      <c r="CH333" s="1"/>
      <c r="CI333" s="1"/>
      <c r="CJ333" s="1"/>
      <c r="CK333" s="1"/>
      <c r="CL333" s="1"/>
      <c r="CM333" s="1"/>
      <c r="CN333" s="1"/>
      <c r="CO333" s="1"/>
      <c r="CP333" s="1"/>
      <c r="CQ333" s="1"/>
      <c r="CR333" s="1"/>
      <c r="CS333" s="1"/>
      <c r="CT333" s="1"/>
      <c r="CU333" s="1"/>
      <c r="CV333" s="1"/>
      <c r="CW333" s="1"/>
      <c r="CX333" s="1"/>
      <c r="CY333" s="1"/>
      <c r="CZ333" s="1"/>
      <c r="DA333" s="1"/>
      <c r="DB333" s="1"/>
      <c r="DC333" s="1"/>
      <c r="DD333" s="1"/>
      <c r="DE333" s="1"/>
      <c r="DF333" s="1"/>
      <c r="DG333" s="1"/>
      <c r="DH333" s="1"/>
      <c r="DI333" s="1"/>
      <c r="DJ333" s="1"/>
      <c r="DK333" s="1"/>
      <c r="DL333" s="1"/>
      <c r="DM333" s="1"/>
      <c r="DN333" s="1"/>
      <c r="DO333" s="1"/>
      <c r="DP333" s="1"/>
      <c r="DQ333" s="1"/>
      <c r="DR333" s="1"/>
      <c r="DS333" s="1"/>
      <c r="DT333" s="1"/>
      <c r="DU333" s="1"/>
      <c r="DV333" s="1"/>
      <c r="DW333" s="1"/>
      <c r="DX333" s="1"/>
      <c r="DY333" s="1"/>
      <c r="DZ333" s="1"/>
      <c r="EA333" s="1"/>
      <c r="EB333" s="1"/>
      <c r="EC333" s="1"/>
      <c r="ED333" s="1"/>
      <c r="EE333" s="1"/>
      <c r="EF333" s="1"/>
      <c r="EG333" s="1"/>
      <c r="EH333" s="1"/>
      <c r="EI333" s="1"/>
      <c r="EJ333" s="1"/>
      <c r="EK333" s="1"/>
      <c r="EL333" s="1"/>
      <c r="EM333" s="1"/>
      <c r="EN333" s="1"/>
      <c r="EO333" s="1"/>
      <c r="EP333" s="1"/>
      <c r="EQ333" s="1"/>
      <c r="ER333" s="1"/>
      <c r="ES333" s="1"/>
      <c r="ET333" s="1"/>
      <c r="WZB333" s="1"/>
      <c r="WZC333" s="1"/>
      <c r="WZD333" s="1"/>
      <c r="WZE333" s="1"/>
      <c r="WZF333" s="1"/>
      <c r="WZG333" s="1"/>
      <c r="WZH333" s="1"/>
      <c r="WZI333" s="1"/>
      <c r="WZJ333" s="1"/>
      <c r="WZK333" s="1"/>
      <c r="WZL333" s="1"/>
      <c r="WZM333" s="1"/>
      <c r="WZN333" s="1"/>
      <c r="WZO333" s="1"/>
      <c r="WZP333" s="1"/>
      <c r="WZQ333" s="1"/>
      <c r="WZR333" s="1"/>
      <c r="WZS333" s="1"/>
      <c r="WZT333" s="1"/>
      <c r="WZU333" s="1"/>
      <c r="WZV333" s="1"/>
      <c r="WZW333" s="1"/>
      <c r="WZX333" s="1"/>
      <c r="WZY333" s="1"/>
      <c r="WZZ333" s="1"/>
      <c r="XAA333" s="1"/>
      <c r="XAB333" s="1"/>
      <c r="XAC333" s="1"/>
      <c r="XAD333" s="1"/>
      <c r="XAE333" s="1"/>
      <c r="XAF333" s="1"/>
      <c r="XAG333" s="1"/>
      <c r="XAH333" s="1"/>
      <c r="XAI333" s="1"/>
      <c r="XAJ333" s="1"/>
      <c r="XAK333" s="1"/>
      <c r="XAL333" s="1"/>
      <c r="XAM333" s="1"/>
      <c r="XAN333" s="1"/>
      <c r="XAO333" s="1"/>
      <c r="XAP333" s="1"/>
      <c r="XAQ333" s="1"/>
      <c r="XAR333" s="1"/>
      <c r="XAS333" s="1"/>
      <c r="XAT333" s="1"/>
      <c r="XAU333" s="1"/>
      <c r="XAV333" s="1"/>
      <c r="XAW333" s="1"/>
      <c r="XAX333" s="1"/>
      <c r="XAY333" s="1"/>
      <c r="XAZ333" s="1"/>
      <c r="XBA333" s="1"/>
      <c r="XBB333" s="1"/>
      <c r="XBC333" s="1"/>
      <c r="XBD333" s="1"/>
      <c r="XBE333" s="1"/>
      <c r="XBF333" s="1"/>
      <c r="XBG333" s="1"/>
      <c r="XBH333" s="1"/>
      <c r="XBI333" s="1"/>
      <c r="XBJ333" s="1"/>
      <c r="XBK333" s="1"/>
      <c r="XBL333" s="1"/>
      <c r="XBM333" s="1"/>
      <c r="XBN333" s="1"/>
      <c r="XBO333" s="1"/>
      <c r="XBP333" s="1"/>
      <c r="XBQ333" s="1"/>
      <c r="XBR333" s="1"/>
      <c r="XBS333" s="1"/>
      <c r="XBT333" s="1"/>
      <c r="XBU333" s="1"/>
      <c r="XBV333" s="1"/>
      <c r="XBW333" s="1"/>
      <c r="XBX333" s="1"/>
      <c r="XBY333" s="1"/>
      <c r="XBZ333" s="1"/>
      <c r="XCA333" s="1"/>
      <c r="XCB333" s="1"/>
      <c r="XCC333" s="1"/>
      <c r="XCD333" s="1"/>
      <c r="XCE333" s="1"/>
      <c r="XCF333" s="1"/>
      <c r="XCG333" s="1"/>
      <c r="XCH333" s="1"/>
      <c r="XCI333" s="1"/>
      <c r="XCJ333" s="1"/>
      <c r="XCK333" s="1"/>
      <c r="XCL333" s="1"/>
      <c r="XCM333" s="1"/>
      <c r="XCN333" s="1"/>
      <c r="XCO333" s="1"/>
      <c r="XCP333" s="1"/>
      <c r="XCQ333" s="1"/>
      <c r="XCR333" s="1"/>
      <c r="XCS333" s="1"/>
      <c r="XCT333" s="1"/>
      <c r="XCU333" s="1"/>
      <c r="XCV333" s="1"/>
      <c r="XCW333" s="1"/>
      <c r="XCX333" s="1"/>
      <c r="XCY333" s="1"/>
      <c r="XCZ333" s="1"/>
      <c r="XDA333" s="1"/>
      <c r="XDB333" s="1"/>
      <c r="XDC333" s="1"/>
      <c r="XDD333" s="1"/>
      <c r="XDE333" s="1"/>
      <c r="XDF333" s="1"/>
      <c r="XDG333" s="1"/>
      <c r="XDH333" s="1"/>
      <c r="XDI333" s="1"/>
      <c r="XDJ333" s="1"/>
      <c r="XDK333" s="1"/>
      <c r="XDL333" s="1"/>
      <c r="XDM333" s="1"/>
      <c r="XDN333" s="1"/>
      <c r="XDO333" s="1"/>
      <c r="XDP333" s="1"/>
      <c r="XDQ333" s="1"/>
      <c r="XDR333" s="1"/>
      <c r="XDS333" s="1"/>
      <c r="XDT333" s="1"/>
      <c r="XDU333" s="1"/>
      <c r="XDV333" s="1"/>
      <c r="XDW333" s="1"/>
      <c r="XDX333" s="1"/>
      <c r="XDY333" s="1"/>
      <c r="XDZ333" s="1"/>
      <c r="XEA333" s="1"/>
      <c r="XEB333" s="1"/>
      <c r="XEC333" s="1"/>
      <c r="XED333" s="1"/>
      <c r="XEE333" s="1"/>
      <c r="XEF333" s="1"/>
      <c r="XEG333" s="1"/>
      <c r="XEH333" s="1"/>
      <c r="XEI333" s="1"/>
      <c r="XEJ333" s="1"/>
      <c r="XEK333" s="1"/>
      <c r="XEL333" s="1"/>
      <c r="XEM333" s="1"/>
      <c r="XEN333" s="1"/>
      <c r="XEO333" s="1"/>
      <c r="XEP333" s="1"/>
      <c r="XEQ333" s="1"/>
      <c r="XER333" s="1"/>
      <c r="XES333" s="1"/>
      <c r="XET333" s="1"/>
      <c r="XEU333" s="1"/>
      <c r="XEV333" s="1"/>
      <c r="XEW333" s="1"/>
      <c r="XEX333" s="1"/>
      <c r="XEY333" s="1"/>
      <c r="XEZ333" s="1"/>
      <c r="XFA333" s="1"/>
      <c r="XFB333" s="1"/>
      <c r="XFC333" s="1"/>
    </row>
    <row r="334" spans="1:150 16226:16383" s="3" customFormat="1" ht="92.25" customHeight="1" x14ac:dyDescent="0.35">
      <c r="A334" s="93">
        <f t="shared" ref="A334:A337" si="169">A333+1</f>
        <v>3</v>
      </c>
      <c r="B334" s="93"/>
      <c r="C334" s="49" t="s">
        <v>329</v>
      </c>
      <c r="D334" s="49" t="s">
        <v>400</v>
      </c>
      <c r="E334" s="80">
        <f>(214.55)*(10.764)</f>
        <v>2309.4162000000001</v>
      </c>
      <c r="F334" s="80">
        <f>(2.64*1.63+3.97*1.53)*(10.764)</f>
        <v>111.70125720000001</v>
      </c>
      <c r="G334" s="77">
        <v>0</v>
      </c>
      <c r="H334" s="77">
        <f t="shared" si="167"/>
        <v>2421.1174572</v>
      </c>
      <c r="I334" s="1"/>
      <c r="J334" s="1"/>
      <c r="K334" s="1"/>
      <c r="L334" s="1"/>
      <c r="M334" s="1"/>
      <c r="N334" s="1"/>
      <c r="O334" s="1"/>
      <c r="P334" s="1"/>
      <c r="Q334" s="1"/>
      <c r="R334" s="1"/>
      <c r="S334" s="1"/>
      <c r="T334" s="22" t="str">
        <f t="shared" ca="1" si="168"/>
        <v>403,..,4003</v>
      </c>
      <c r="U334" s="22">
        <f t="shared" ref="U334:V334" ca="1" si="170">U333+1</f>
        <v>403</v>
      </c>
      <c r="V334" s="22">
        <f t="shared" ca="1" si="170"/>
        <v>4003</v>
      </c>
      <c r="W334" s="1"/>
      <c r="X334" s="1"/>
      <c r="Y334" s="1"/>
      <c r="Z334" s="1"/>
      <c r="AA334" s="1"/>
      <c r="AB334" s="1"/>
      <c r="AC334" s="1"/>
      <c r="AD334" s="1"/>
      <c r="AE334" s="1"/>
      <c r="AF334" s="1"/>
      <c r="AG334" s="1"/>
      <c r="AH334" s="1"/>
      <c r="AI334" s="1"/>
      <c r="AJ334" s="1"/>
      <c r="AK334" s="1"/>
      <c r="AL334" s="1"/>
      <c r="AM334" s="1"/>
      <c r="AN334" s="1"/>
      <c r="AO334" s="1"/>
      <c r="AP334" s="1"/>
      <c r="AQ334" s="1"/>
      <c r="AR334" s="1"/>
      <c r="AS334" s="1"/>
      <c r="AT334" s="1"/>
      <c r="AU334" s="1"/>
      <c r="AV334" s="1"/>
      <c r="AW334" s="1"/>
      <c r="AX334" s="1"/>
      <c r="AY334" s="1"/>
      <c r="AZ334" s="1"/>
      <c r="BA334" s="1"/>
      <c r="BB334" s="1"/>
      <c r="BC334" s="1"/>
      <c r="BD334" s="1"/>
      <c r="BE334" s="1"/>
      <c r="BF334" s="1"/>
      <c r="BG334" s="1"/>
      <c r="BH334" s="1"/>
      <c r="BI334" s="1"/>
      <c r="BJ334" s="1"/>
      <c r="BK334" s="1"/>
      <c r="BL334" s="1"/>
      <c r="BM334" s="1"/>
      <c r="BN334" s="1"/>
      <c r="BO334" s="1"/>
      <c r="BP334" s="1"/>
      <c r="BQ334" s="1"/>
      <c r="BR334" s="1"/>
      <c r="BS334" s="1"/>
      <c r="BT334" s="1"/>
      <c r="BU334" s="1"/>
      <c r="BV334" s="1"/>
      <c r="BW334" s="1"/>
      <c r="BX334" s="1"/>
      <c r="BY334" s="1"/>
      <c r="BZ334" s="1"/>
      <c r="CA334" s="1"/>
      <c r="CB334" s="1"/>
      <c r="CC334" s="1"/>
      <c r="CD334" s="1"/>
      <c r="CE334" s="1"/>
      <c r="CF334" s="1"/>
      <c r="CG334" s="1"/>
      <c r="CH334" s="1"/>
      <c r="CI334" s="1"/>
      <c r="CJ334" s="1"/>
      <c r="CK334" s="1"/>
      <c r="CL334" s="1"/>
      <c r="CM334" s="1"/>
      <c r="CN334" s="1"/>
      <c r="CO334" s="1"/>
      <c r="CP334" s="1"/>
      <c r="CQ334" s="1"/>
      <c r="CR334" s="1"/>
      <c r="CS334" s="1"/>
      <c r="CT334" s="1"/>
      <c r="CU334" s="1"/>
      <c r="CV334" s="1"/>
      <c r="CW334" s="1"/>
      <c r="CX334" s="1"/>
      <c r="CY334" s="1"/>
      <c r="CZ334" s="1"/>
      <c r="DA334" s="1"/>
      <c r="DB334" s="1"/>
      <c r="DC334" s="1"/>
      <c r="DD334" s="1"/>
      <c r="DE334" s="1"/>
      <c r="DF334" s="1"/>
      <c r="DG334" s="1"/>
      <c r="DH334" s="1"/>
      <c r="DI334" s="1"/>
      <c r="DJ334" s="1"/>
      <c r="DK334" s="1"/>
      <c r="DL334" s="1"/>
      <c r="DM334" s="1"/>
      <c r="DN334" s="1"/>
      <c r="DO334" s="1"/>
      <c r="DP334" s="1"/>
      <c r="DQ334" s="1"/>
      <c r="DR334" s="1"/>
      <c r="DS334" s="1"/>
      <c r="DT334" s="1"/>
      <c r="DU334" s="1"/>
      <c r="DV334" s="1"/>
      <c r="DW334" s="1"/>
      <c r="DX334" s="1"/>
      <c r="DY334" s="1"/>
      <c r="DZ334" s="1"/>
      <c r="EA334" s="1"/>
      <c r="EB334" s="1"/>
      <c r="EC334" s="1"/>
      <c r="ED334" s="1"/>
      <c r="EE334" s="1"/>
      <c r="EF334" s="1"/>
      <c r="EG334" s="1"/>
      <c r="EH334" s="1"/>
      <c r="EI334" s="1"/>
      <c r="EJ334" s="1"/>
      <c r="EK334" s="1"/>
      <c r="EL334" s="1"/>
      <c r="EM334" s="1"/>
      <c r="EN334" s="1"/>
      <c r="EO334" s="1"/>
      <c r="EP334" s="1"/>
      <c r="EQ334" s="1"/>
      <c r="ER334" s="1"/>
      <c r="ES334" s="1"/>
      <c r="ET334" s="1"/>
      <c r="WZB334" s="1"/>
      <c r="WZC334" s="1"/>
      <c r="WZD334" s="1"/>
      <c r="WZE334" s="1"/>
      <c r="WZF334" s="1"/>
      <c r="WZG334" s="1"/>
      <c r="WZH334" s="1"/>
      <c r="WZI334" s="1"/>
      <c r="WZJ334" s="1"/>
      <c r="WZK334" s="1"/>
      <c r="WZL334" s="1"/>
      <c r="WZM334" s="1"/>
      <c r="WZN334" s="1"/>
      <c r="WZO334" s="1"/>
      <c r="WZP334" s="1"/>
      <c r="WZQ334" s="1"/>
      <c r="WZR334" s="1"/>
      <c r="WZS334" s="1"/>
      <c r="WZT334" s="1"/>
      <c r="WZU334" s="1"/>
      <c r="WZV334" s="1"/>
      <c r="WZW334" s="1"/>
      <c r="WZX334" s="1"/>
      <c r="WZY334" s="1"/>
      <c r="WZZ334" s="1"/>
      <c r="XAA334" s="1"/>
      <c r="XAB334" s="1"/>
      <c r="XAC334" s="1"/>
      <c r="XAD334" s="1"/>
      <c r="XAE334" s="1"/>
      <c r="XAF334" s="1"/>
      <c r="XAG334" s="1"/>
      <c r="XAH334" s="1"/>
      <c r="XAI334" s="1"/>
      <c r="XAJ334" s="1"/>
      <c r="XAK334" s="1"/>
      <c r="XAL334" s="1"/>
      <c r="XAM334" s="1"/>
      <c r="XAN334" s="1"/>
      <c r="XAO334" s="1"/>
      <c r="XAP334" s="1"/>
      <c r="XAQ334" s="1"/>
      <c r="XAR334" s="1"/>
      <c r="XAS334" s="1"/>
      <c r="XAT334" s="1"/>
      <c r="XAU334" s="1"/>
      <c r="XAV334" s="1"/>
      <c r="XAW334" s="1"/>
      <c r="XAX334" s="1"/>
      <c r="XAY334" s="1"/>
      <c r="XAZ334" s="1"/>
      <c r="XBA334" s="1"/>
      <c r="XBB334" s="1"/>
      <c r="XBC334" s="1"/>
      <c r="XBD334" s="1"/>
      <c r="XBE334" s="1"/>
      <c r="XBF334" s="1"/>
      <c r="XBG334" s="1"/>
      <c r="XBH334" s="1"/>
      <c r="XBI334" s="1"/>
      <c r="XBJ334" s="1"/>
      <c r="XBK334" s="1"/>
      <c r="XBL334" s="1"/>
      <c r="XBM334" s="1"/>
      <c r="XBN334" s="1"/>
      <c r="XBO334" s="1"/>
      <c r="XBP334" s="1"/>
      <c r="XBQ334" s="1"/>
      <c r="XBR334" s="1"/>
      <c r="XBS334" s="1"/>
      <c r="XBT334" s="1"/>
      <c r="XBU334" s="1"/>
      <c r="XBV334" s="1"/>
      <c r="XBW334" s="1"/>
      <c r="XBX334" s="1"/>
      <c r="XBY334" s="1"/>
      <c r="XBZ334" s="1"/>
      <c r="XCA334" s="1"/>
      <c r="XCB334" s="1"/>
      <c r="XCC334" s="1"/>
      <c r="XCD334" s="1"/>
      <c r="XCE334" s="1"/>
      <c r="XCF334" s="1"/>
      <c r="XCG334" s="1"/>
      <c r="XCH334" s="1"/>
      <c r="XCI334" s="1"/>
      <c r="XCJ334" s="1"/>
      <c r="XCK334" s="1"/>
      <c r="XCL334" s="1"/>
      <c r="XCM334" s="1"/>
      <c r="XCN334" s="1"/>
      <c r="XCO334" s="1"/>
      <c r="XCP334" s="1"/>
      <c r="XCQ334" s="1"/>
      <c r="XCR334" s="1"/>
      <c r="XCS334" s="1"/>
      <c r="XCT334" s="1"/>
      <c r="XCU334" s="1"/>
      <c r="XCV334" s="1"/>
      <c r="XCW334" s="1"/>
      <c r="XCX334" s="1"/>
      <c r="XCY334" s="1"/>
      <c r="XCZ334" s="1"/>
      <c r="XDA334" s="1"/>
      <c r="XDB334" s="1"/>
      <c r="XDC334" s="1"/>
      <c r="XDD334" s="1"/>
      <c r="XDE334" s="1"/>
      <c r="XDF334" s="1"/>
      <c r="XDG334" s="1"/>
      <c r="XDH334" s="1"/>
      <c r="XDI334" s="1"/>
      <c r="XDJ334" s="1"/>
      <c r="XDK334" s="1"/>
      <c r="XDL334" s="1"/>
      <c r="XDM334" s="1"/>
      <c r="XDN334" s="1"/>
      <c r="XDO334" s="1"/>
      <c r="XDP334" s="1"/>
      <c r="XDQ334" s="1"/>
      <c r="XDR334" s="1"/>
      <c r="XDS334" s="1"/>
      <c r="XDT334" s="1"/>
      <c r="XDU334" s="1"/>
      <c r="XDV334" s="1"/>
      <c r="XDW334" s="1"/>
      <c r="XDX334" s="1"/>
      <c r="XDY334" s="1"/>
      <c r="XDZ334" s="1"/>
      <c r="XEA334" s="1"/>
      <c r="XEB334" s="1"/>
      <c r="XEC334" s="1"/>
      <c r="XED334" s="1"/>
      <c r="XEE334" s="1"/>
      <c r="XEF334" s="1"/>
      <c r="XEG334" s="1"/>
      <c r="XEH334" s="1"/>
      <c r="XEI334" s="1"/>
      <c r="XEJ334" s="1"/>
      <c r="XEK334" s="1"/>
      <c r="XEL334" s="1"/>
      <c r="XEM334" s="1"/>
      <c r="XEN334" s="1"/>
      <c r="XEO334" s="1"/>
      <c r="XEP334" s="1"/>
      <c r="XEQ334" s="1"/>
      <c r="XER334" s="1"/>
      <c r="XES334" s="1"/>
      <c r="XET334" s="1"/>
      <c r="XEU334" s="1"/>
      <c r="XEV334" s="1"/>
      <c r="XEW334" s="1"/>
      <c r="XEX334" s="1"/>
      <c r="XEY334" s="1"/>
      <c r="XEZ334" s="1"/>
      <c r="XFA334" s="1"/>
      <c r="XFB334" s="1"/>
      <c r="XFC334" s="1"/>
    </row>
    <row r="335" spans="1:150 16226:16383" s="3" customFormat="1" ht="92.25" customHeight="1" x14ac:dyDescent="0.35">
      <c r="A335" s="84">
        <f t="shared" si="169"/>
        <v>4</v>
      </c>
      <c r="B335" s="85"/>
      <c r="C335" s="49" t="s">
        <v>329</v>
      </c>
      <c r="D335" s="49" t="s">
        <v>400</v>
      </c>
      <c r="E335" s="80">
        <f>(214.55)*(10.764)</f>
        <v>2309.4162000000001</v>
      </c>
      <c r="F335" s="80">
        <f>(2.64*1.63+3.97*1.53)*(10.764)</f>
        <v>111.70125720000001</v>
      </c>
      <c r="G335" s="73">
        <v>0</v>
      </c>
      <c r="H335" s="73">
        <f t="shared" si="167"/>
        <v>2421.1174572</v>
      </c>
      <c r="I335" s="1"/>
      <c r="J335" s="1"/>
      <c r="K335" s="1"/>
      <c r="L335" s="1"/>
      <c r="M335" s="1"/>
      <c r="N335" s="1"/>
      <c r="O335" s="1"/>
      <c r="P335" s="1"/>
      <c r="Q335" s="1"/>
      <c r="R335" s="1"/>
      <c r="S335" s="1"/>
      <c r="T335" s="22" t="str">
        <f t="shared" ca="1" si="168"/>
        <v>404,..,4004</v>
      </c>
      <c r="U335" s="22">
        <f t="shared" ref="U335:V335" ca="1" si="171">U334+1</f>
        <v>404</v>
      </c>
      <c r="V335" s="22">
        <f t="shared" ca="1" si="171"/>
        <v>4004</v>
      </c>
      <c r="W335" s="1"/>
      <c r="X335" s="1"/>
      <c r="Y335" s="1"/>
      <c r="Z335" s="1"/>
      <c r="AA335" s="1"/>
      <c r="AB335" s="1"/>
      <c r="AC335" s="1"/>
      <c r="AD335" s="1"/>
      <c r="AE335" s="1"/>
      <c r="AF335" s="1"/>
      <c r="AG335" s="1"/>
      <c r="AH335" s="1"/>
      <c r="AI335" s="1"/>
      <c r="AJ335" s="1"/>
      <c r="AK335" s="1"/>
      <c r="AL335" s="1"/>
      <c r="AM335" s="1"/>
      <c r="AN335" s="1"/>
      <c r="AO335" s="1"/>
      <c r="AP335" s="1"/>
      <c r="AQ335" s="1"/>
      <c r="AR335" s="1"/>
      <c r="AS335" s="1"/>
      <c r="AT335" s="1"/>
      <c r="AU335" s="1"/>
      <c r="AV335" s="1"/>
      <c r="AW335" s="1"/>
      <c r="AX335" s="1"/>
      <c r="AY335" s="1"/>
      <c r="AZ335" s="1"/>
      <c r="BA335" s="1"/>
      <c r="BB335" s="1"/>
      <c r="BC335" s="1"/>
      <c r="BD335" s="1"/>
      <c r="BE335" s="1"/>
      <c r="BF335" s="1"/>
      <c r="BG335" s="1"/>
      <c r="BH335" s="1"/>
      <c r="BI335" s="1"/>
      <c r="BJ335" s="1"/>
      <c r="BK335" s="1"/>
      <c r="BL335" s="1"/>
      <c r="BM335" s="1"/>
      <c r="BN335" s="1"/>
      <c r="BO335" s="1"/>
      <c r="BP335" s="1"/>
      <c r="BQ335" s="1"/>
      <c r="BR335" s="1"/>
      <c r="BS335" s="1"/>
      <c r="BT335" s="1"/>
      <c r="BU335" s="1"/>
      <c r="BV335" s="1"/>
      <c r="BW335" s="1"/>
      <c r="BX335" s="1"/>
      <c r="BY335" s="1"/>
      <c r="BZ335" s="1"/>
      <c r="CA335" s="1"/>
      <c r="CB335" s="1"/>
      <c r="CC335" s="1"/>
      <c r="CD335" s="1"/>
      <c r="CE335" s="1"/>
      <c r="CF335" s="1"/>
      <c r="CG335" s="1"/>
      <c r="CH335" s="1"/>
      <c r="CI335" s="1"/>
      <c r="CJ335" s="1"/>
      <c r="CK335" s="1"/>
      <c r="CL335" s="1"/>
      <c r="CM335" s="1"/>
      <c r="CN335" s="1"/>
      <c r="CO335" s="1"/>
      <c r="CP335" s="1"/>
      <c r="CQ335" s="1"/>
      <c r="CR335" s="1"/>
      <c r="CS335" s="1"/>
      <c r="CT335" s="1"/>
      <c r="CU335" s="1"/>
      <c r="CV335" s="1"/>
      <c r="CW335" s="1"/>
      <c r="CX335" s="1"/>
      <c r="CY335" s="1"/>
      <c r="CZ335" s="1"/>
      <c r="DA335" s="1"/>
      <c r="DB335" s="1"/>
      <c r="DC335" s="1"/>
      <c r="DD335" s="1"/>
      <c r="DE335" s="1"/>
      <c r="DF335" s="1"/>
      <c r="DG335" s="1"/>
      <c r="DH335" s="1"/>
      <c r="DI335" s="1"/>
      <c r="DJ335" s="1"/>
      <c r="DK335" s="1"/>
      <c r="DL335" s="1"/>
      <c r="DM335" s="1"/>
      <c r="DN335" s="1"/>
      <c r="DO335" s="1"/>
      <c r="DP335" s="1"/>
      <c r="DQ335" s="1"/>
      <c r="DR335" s="1"/>
      <c r="DS335" s="1"/>
      <c r="DT335" s="1"/>
      <c r="DU335" s="1"/>
      <c r="DV335" s="1"/>
      <c r="DW335" s="1"/>
      <c r="DX335" s="1"/>
      <c r="DY335" s="1"/>
      <c r="DZ335" s="1"/>
      <c r="EA335" s="1"/>
      <c r="EB335" s="1"/>
      <c r="EC335" s="1"/>
      <c r="ED335" s="1"/>
      <c r="EE335" s="1"/>
      <c r="EF335" s="1"/>
      <c r="EG335" s="1"/>
      <c r="EH335" s="1"/>
      <c r="EI335" s="1"/>
      <c r="EJ335" s="1"/>
      <c r="EK335" s="1"/>
      <c r="EL335" s="1"/>
      <c r="EM335" s="1"/>
      <c r="EN335" s="1"/>
      <c r="EO335" s="1"/>
      <c r="EP335" s="1"/>
      <c r="EQ335" s="1"/>
      <c r="ER335" s="1"/>
      <c r="ES335" s="1"/>
      <c r="ET335" s="1"/>
      <c r="WZB335" s="1"/>
      <c r="WZC335" s="1"/>
      <c r="WZD335" s="1"/>
      <c r="WZE335" s="1"/>
      <c r="WZF335" s="1"/>
      <c r="WZG335" s="1"/>
      <c r="WZH335" s="1"/>
      <c r="WZI335" s="1"/>
      <c r="WZJ335" s="1"/>
      <c r="WZK335" s="1"/>
      <c r="WZL335" s="1"/>
      <c r="WZM335" s="1"/>
      <c r="WZN335" s="1"/>
      <c r="WZO335" s="1"/>
      <c r="WZP335" s="1"/>
      <c r="WZQ335" s="1"/>
      <c r="WZR335" s="1"/>
      <c r="WZS335" s="1"/>
      <c r="WZT335" s="1"/>
      <c r="WZU335" s="1"/>
      <c r="WZV335" s="1"/>
      <c r="WZW335" s="1"/>
      <c r="WZX335" s="1"/>
      <c r="WZY335" s="1"/>
      <c r="WZZ335" s="1"/>
      <c r="XAA335" s="1"/>
      <c r="XAB335" s="1"/>
      <c r="XAC335" s="1"/>
      <c r="XAD335" s="1"/>
      <c r="XAE335" s="1"/>
      <c r="XAF335" s="1"/>
      <c r="XAG335" s="1"/>
      <c r="XAH335" s="1"/>
      <c r="XAI335" s="1"/>
      <c r="XAJ335" s="1"/>
      <c r="XAK335" s="1"/>
      <c r="XAL335" s="1"/>
      <c r="XAM335" s="1"/>
      <c r="XAN335" s="1"/>
      <c r="XAO335" s="1"/>
      <c r="XAP335" s="1"/>
      <c r="XAQ335" s="1"/>
      <c r="XAR335" s="1"/>
      <c r="XAS335" s="1"/>
      <c r="XAT335" s="1"/>
      <c r="XAU335" s="1"/>
      <c r="XAV335" s="1"/>
      <c r="XAW335" s="1"/>
      <c r="XAX335" s="1"/>
      <c r="XAY335" s="1"/>
      <c r="XAZ335" s="1"/>
      <c r="XBA335" s="1"/>
      <c r="XBB335" s="1"/>
      <c r="XBC335" s="1"/>
      <c r="XBD335" s="1"/>
      <c r="XBE335" s="1"/>
      <c r="XBF335" s="1"/>
      <c r="XBG335" s="1"/>
      <c r="XBH335" s="1"/>
      <c r="XBI335" s="1"/>
      <c r="XBJ335" s="1"/>
      <c r="XBK335" s="1"/>
      <c r="XBL335" s="1"/>
      <c r="XBM335" s="1"/>
      <c r="XBN335" s="1"/>
      <c r="XBO335" s="1"/>
      <c r="XBP335" s="1"/>
      <c r="XBQ335" s="1"/>
      <c r="XBR335" s="1"/>
      <c r="XBS335" s="1"/>
      <c r="XBT335" s="1"/>
      <c r="XBU335" s="1"/>
      <c r="XBV335" s="1"/>
      <c r="XBW335" s="1"/>
      <c r="XBX335" s="1"/>
      <c r="XBY335" s="1"/>
      <c r="XBZ335" s="1"/>
      <c r="XCA335" s="1"/>
      <c r="XCB335" s="1"/>
      <c r="XCC335" s="1"/>
      <c r="XCD335" s="1"/>
      <c r="XCE335" s="1"/>
      <c r="XCF335" s="1"/>
      <c r="XCG335" s="1"/>
      <c r="XCH335" s="1"/>
      <c r="XCI335" s="1"/>
      <c r="XCJ335" s="1"/>
      <c r="XCK335" s="1"/>
      <c r="XCL335" s="1"/>
      <c r="XCM335" s="1"/>
      <c r="XCN335" s="1"/>
      <c r="XCO335" s="1"/>
      <c r="XCP335" s="1"/>
      <c r="XCQ335" s="1"/>
      <c r="XCR335" s="1"/>
      <c r="XCS335" s="1"/>
      <c r="XCT335" s="1"/>
      <c r="XCU335" s="1"/>
      <c r="XCV335" s="1"/>
      <c r="XCW335" s="1"/>
      <c r="XCX335" s="1"/>
      <c r="XCY335" s="1"/>
      <c r="XCZ335" s="1"/>
      <c r="XDA335" s="1"/>
      <c r="XDB335" s="1"/>
      <c r="XDC335" s="1"/>
      <c r="XDD335" s="1"/>
      <c r="XDE335" s="1"/>
      <c r="XDF335" s="1"/>
      <c r="XDG335" s="1"/>
      <c r="XDH335" s="1"/>
      <c r="XDI335" s="1"/>
      <c r="XDJ335" s="1"/>
      <c r="XDK335" s="1"/>
      <c r="XDL335" s="1"/>
      <c r="XDM335" s="1"/>
      <c r="XDN335" s="1"/>
      <c r="XDO335" s="1"/>
      <c r="XDP335" s="1"/>
      <c r="XDQ335" s="1"/>
      <c r="XDR335" s="1"/>
      <c r="XDS335" s="1"/>
      <c r="XDT335" s="1"/>
      <c r="XDU335" s="1"/>
      <c r="XDV335" s="1"/>
      <c r="XDW335" s="1"/>
      <c r="XDX335" s="1"/>
      <c r="XDY335" s="1"/>
      <c r="XDZ335" s="1"/>
      <c r="XEA335" s="1"/>
      <c r="XEB335" s="1"/>
      <c r="XEC335" s="1"/>
      <c r="XED335" s="1"/>
      <c r="XEE335" s="1"/>
      <c r="XEF335" s="1"/>
      <c r="XEG335" s="1"/>
      <c r="XEH335" s="1"/>
      <c r="XEI335" s="1"/>
      <c r="XEJ335" s="1"/>
      <c r="XEK335" s="1"/>
      <c r="XEL335" s="1"/>
      <c r="XEM335" s="1"/>
      <c r="XEN335" s="1"/>
      <c r="XEO335" s="1"/>
      <c r="XEP335" s="1"/>
      <c r="XEQ335" s="1"/>
      <c r="XER335" s="1"/>
      <c r="XES335" s="1"/>
      <c r="XET335" s="1"/>
      <c r="XEU335" s="1"/>
      <c r="XEV335" s="1"/>
      <c r="XEW335" s="1"/>
      <c r="XEX335" s="1"/>
      <c r="XEY335" s="1"/>
      <c r="XEZ335" s="1"/>
      <c r="XFA335" s="1"/>
      <c r="XFB335" s="1"/>
      <c r="XFC335" s="1"/>
    </row>
    <row r="336" spans="1:150 16226:16383" s="3" customFormat="1" ht="92.25" customHeight="1" x14ac:dyDescent="0.35">
      <c r="A336" s="84">
        <f t="shared" si="169"/>
        <v>5</v>
      </c>
      <c r="B336" s="85"/>
      <c r="C336" s="49" t="s">
        <v>329</v>
      </c>
      <c r="D336" s="49" t="s">
        <v>400</v>
      </c>
      <c r="E336" s="80">
        <f>(213.33)*(10.764)</f>
        <v>2296.2841199999998</v>
      </c>
      <c r="F336" s="80">
        <f>(3.97*1.53+2.64*1.63)*(10.764)</f>
        <v>111.70125720000001</v>
      </c>
      <c r="G336" s="73">
        <v>0</v>
      </c>
      <c r="H336" s="73">
        <f t="shared" si="167"/>
        <v>2407.9853771999997</v>
      </c>
      <c r="I336" s="1"/>
      <c r="J336" s="1"/>
      <c r="K336" s="1"/>
      <c r="L336" s="1"/>
      <c r="M336" s="1"/>
      <c r="N336" s="1"/>
      <c r="O336" s="1"/>
      <c r="P336" s="1"/>
      <c r="Q336" s="1"/>
      <c r="R336" s="1"/>
      <c r="S336" s="1"/>
      <c r="T336" s="22" t="str">
        <f t="shared" ca="1" si="168"/>
        <v>405,..,4005</v>
      </c>
      <c r="U336" s="22">
        <f t="shared" ref="U336:V336" ca="1" si="172">U335+1</f>
        <v>405</v>
      </c>
      <c r="V336" s="22">
        <f t="shared" ca="1" si="172"/>
        <v>4005</v>
      </c>
      <c r="W336" s="1"/>
      <c r="X336" s="1"/>
      <c r="Y336" s="1"/>
      <c r="Z336" s="1"/>
      <c r="AA336" s="1"/>
      <c r="AB336" s="1"/>
      <c r="AC336" s="1"/>
      <c r="AD336" s="1"/>
      <c r="AE336" s="1"/>
      <c r="AF336" s="1"/>
      <c r="AG336" s="1"/>
      <c r="AH336" s="1"/>
      <c r="AI336" s="1"/>
      <c r="AJ336" s="1"/>
      <c r="AK336" s="1"/>
      <c r="AL336" s="1"/>
      <c r="AM336" s="1"/>
      <c r="AN336" s="1"/>
      <c r="AO336" s="1"/>
      <c r="AP336" s="1"/>
      <c r="AQ336" s="1"/>
      <c r="AR336" s="1"/>
      <c r="AS336" s="1"/>
      <c r="AT336" s="1"/>
      <c r="AU336" s="1"/>
      <c r="AV336" s="1"/>
      <c r="AW336" s="1"/>
      <c r="AX336" s="1"/>
      <c r="AY336" s="1"/>
      <c r="AZ336" s="1"/>
      <c r="BA336" s="1"/>
      <c r="BB336" s="1"/>
      <c r="BC336" s="1"/>
      <c r="BD336" s="1"/>
      <c r="BE336" s="1"/>
      <c r="BF336" s="1"/>
      <c r="BG336" s="1"/>
      <c r="BH336" s="1"/>
      <c r="BI336" s="1"/>
      <c r="BJ336" s="1"/>
      <c r="BK336" s="1"/>
      <c r="BL336" s="1"/>
      <c r="BM336" s="1"/>
      <c r="BN336" s="1"/>
      <c r="BO336" s="1"/>
      <c r="BP336" s="1"/>
      <c r="BQ336" s="1"/>
      <c r="BR336" s="1"/>
      <c r="BS336" s="1"/>
      <c r="BT336" s="1"/>
      <c r="BU336" s="1"/>
      <c r="BV336" s="1"/>
      <c r="BW336" s="1"/>
      <c r="BX336" s="1"/>
      <c r="BY336" s="1"/>
      <c r="BZ336" s="1"/>
      <c r="CA336" s="1"/>
      <c r="CB336" s="1"/>
      <c r="CC336" s="1"/>
      <c r="CD336" s="1"/>
      <c r="CE336" s="1"/>
      <c r="CF336" s="1"/>
      <c r="CG336" s="1"/>
      <c r="CH336" s="1"/>
      <c r="CI336" s="1"/>
      <c r="CJ336" s="1"/>
      <c r="CK336" s="1"/>
      <c r="CL336" s="1"/>
      <c r="CM336" s="1"/>
      <c r="CN336" s="1"/>
      <c r="CO336" s="1"/>
      <c r="CP336" s="1"/>
      <c r="CQ336" s="1"/>
      <c r="CR336" s="1"/>
      <c r="CS336" s="1"/>
      <c r="CT336" s="1"/>
      <c r="CU336" s="1"/>
      <c r="CV336" s="1"/>
      <c r="CW336" s="1"/>
      <c r="CX336" s="1"/>
      <c r="CY336" s="1"/>
      <c r="CZ336" s="1"/>
      <c r="DA336" s="1"/>
      <c r="DB336" s="1"/>
      <c r="DC336" s="1"/>
      <c r="DD336" s="1"/>
      <c r="DE336" s="1"/>
      <c r="DF336" s="1"/>
      <c r="DG336" s="1"/>
      <c r="DH336" s="1"/>
      <c r="DI336" s="1"/>
      <c r="DJ336" s="1"/>
      <c r="DK336" s="1"/>
      <c r="DL336" s="1"/>
      <c r="DM336" s="1"/>
      <c r="DN336" s="1"/>
      <c r="DO336" s="1"/>
      <c r="DP336" s="1"/>
      <c r="DQ336" s="1"/>
      <c r="DR336" s="1"/>
      <c r="DS336" s="1"/>
      <c r="DT336" s="1"/>
      <c r="DU336" s="1"/>
      <c r="DV336" s="1"/>
      <c r="DW336" s="1"/>
      <c r="DX336" s="1"/>
      <c r="DY336" s="1"/>
      <c r="DZ336" s="1"/>
      <c r="EA336" s="1"/>
      <c r="EB336" s="1"/>
      <c r="EC336" s="1"/>
      <c r="ED336" s="1"/>
      <c r="EE336" s="1"/>
      <c r="EF336" s="1"/>
      <c r="EG336" s="1"/>
      <c r="EH336" s="1"/>
      <c r="EI336" s="1"/>
      <c r="EJ336" s="1"/>
      <c r="EK336" s="1"/>
      <c r="EL336" s="1"/>
      <c r="EM336" s="1"/>
      <c r="EN336" s="1"/>
      <c r="EO336" s="1"/>
      <c r="EP336" s="1"/>
      <c r="EQ336" s="1"/>
      <c r="ER336" s="1"/>
      <c r="ES336" s="1"/>
      <c r="ET336" s="1"/>
      <c r="WZB336" s="1"/>
      <c r="WZC336" s="1"/>
      <c r="WZD336" s="1"/>
      <c r="WZE336" s="1"/>
      <c r="WZF336" s="1"/>
      <c r="WZG336" s="1"/>
      <c r="WZH336" s="1"/>
      <c r="WZI336" s="1"/>
      <c r="WZJ336" s="1"/>
      <c r="WZK336" s="1"/>
      <c r="WZL336" s="1"/>
      <c r="WZM336" s="1"/>
      <c r="WZN336" s="1"/>
      <c r="WZO336" s="1"/>
      <c r="WZP336" s="1"/>
      <c r="WZQ336" s="1"/>
      <c r="WZR336" s="1"/>
      <c r="WZS336" s="1"/>
      <c r="WZT336" s="1"/>
      <c r="WZU336" s="1"/>
      <c r="WZV336" s="1"/>
      <c r="WZW336" s="1"/>
      <c r="WZX336" s="1"/>
      <c r="WZY336" s="1"/>
      <c r="WZZ336" s="1"/>
      <c r="XAA336" s="1"/>
      <c r="XAB336" s="1"/>
      <c r="XAC336" s="1"/>
      <c r="XAD336" s="1"/>
      <c r="XAE336" s="1"/>
      <c r="XAF336" s="1"/>
      <c r="XAG336" s="1"/>
      <c r="XAH336" s="1"/>
      <c r="XAI336" s="1"/>
      <c r="XAJ336" s="1"/>
      <c r="XAK336" s="1"/>
      <c r="XAL336" s="1"/>
      <c r="XAM336" s="1"/>
      <c r="XAN336" s="1"/>
      <c r="XAO336" s="1"/>
      <c r="XAP336" s="1"/>
      <c r="XAQ336" s="1"/>
      <c r="XAR336" s="1"/>
      <c r="XAS336" s="1"/>
      <c r="XAT336" s="1"/>
      <c r="XAU336" s="1"/>
      <c r="XAV336" s="1"/>
      <c r="XAW336" s="1"/>
      <c r="XAX336" s="1"/>
      <c r="XAY336" s="1"/>
      <c r="XAZ336" s="1"/>
      <c r="XBA336" s="1"/>
      <c r="XBB336" s="1"/>
      <c r="XBC336" s="1"/>
      <c r="XBD336" s="1"/>
      <c r="XBE336" s="1"/>
      <c r="XBF336" s="1"/>
      <c r="XBG336" s="1"/>
      <c r="XBH336" s="1"/>
      <c r="XBI336" s="1"/>
      <c r="XBJ336" s="1"/>
      <c r="XBK336" s="1"/>
      <c r="XBL336" s="1"/>
      <c r="XBM336" s="1"/>
      <c r="XBN336" s="1"/>
      <c r="XBO336" s="1"/>
      <c r="XBP336" s="1"/>
      <c r="XBQ336" s="1"/>
      <c r="XBR336" s="1"/>
      <c r="XBS336" s="1"/>
      <c r="XBT336" s="1"/>
      <c r="XBU336" s="1"/>
      <c r="XBV336" s="1"/>
      <c r="XBW336" s="1"/>
      <c r="XBX336" s="1"/>
      <c r="XBY336" s="1"/>
      <c r="XBZ336" s="1"/>
      <c r="XCA336" s="1"/>
      <c r="XCB336" s="1"/>
      <c r="XCC336" s="1"/>
      <c r="XCD336" s="1"/>
      <c r="XCE336" s="1"/>
      <c r="XCF336" s="1"/>
      <c r="XCG336" s="1"/>
      <c r="XCH336" s="1"/>
      <c r="XCI336" s="1"/>
      <c r="XCJ336" s="1"/>
      <c r="XCK336" s="1"/>
      <c r="XCL336" s="1"/>
      <c r="XCM336" s="1"/>
      <c r="XCN336" s="1"/>
      <c r="XCO336" s="1"/>
      <c r="XCP336" s="1"/>
      <c r="XCQ336" s="1"/>
      <c r="XCR336" s="1"/>
      <c r="XCS336" s="1"/>
      <c r="XCT336" s="1"/>
      <c r="XCU336" s="1"/>
      <c r="XCV336" s="1"/>
      <c r="XCW336" s="1"/>
      <c r="XCX336" s="1"/>
      <c r="XCY336" s="1"/>
      <c r="XCZ336" s="1"/>
      <c r="XDA336" s="1"/>
      <c r="XDB336" s="1"/>
      <c r="XDC336" s="1"/>
      <c r="XDD336" s="1"/>
      <c r="XDE336" s="1"/>
      <c r="XDF336" s="1"/>
      <c r="XDG336" s="1"/>
      <c r="XDH336" s="1"/>
      <c r="XDI336" s="1"/>
      <c r="XDJ336" s="1"/>
      <c r="XDK336" s="1"/>
      <c r="XDL336" s="1"/>
      <c r="XDM336" s="1"/>
      <c r="XDN336" s="1"/>
      <c r="XDO336" s="1"/>
      <c r="XDP336" s="1"/>
      <c r="XDQ336" s="1"/>
      <c r="XDR336" s="1"/>
      <c r="XDS336" s="1"/>
      <c r="XDT336" s="1"/>
      <c r="XDU336" s="1"/>
      <c r="XDV336" s="1"/>
      <c r="XDW336" s="1"/>
      <c r="XDX336" s="1"/>
      <c r="XDY336" s="1"/>
      <c r="XDZ336" s="1"/>
      <c r="XEA336" s="1"/>
      <c r="XEB336" s="1"/>
      <c r="XEC336" s="1"/>
      <c r="XED336" s="1"/>
      <c r="XEE336" s="1"/>
      <c r="XEF336" s="1"/>
      <c r="XEG336" s="1"/>
      <c r="XEH336" s="1"/>
      <c r="XEI336" s="1"/>
      <c r="XEJ336" s="1"/>
      <c r="XEK336" s="1"/>
      <c r="XEL336" s="1"/>
      <c r="XEM336" s="1"/>
      <c r="XEN336" s="1"/>
      <c r="XEO336" s="1"/>
      <c r="XEP336" s="1"/>
      <c r="XEQ336" s="1"/>
      <c r="XER336" s="1"/>
      <c r="XES336" s="1"/>
      <c r="XET336" s="1"/>
      <c r="XEU336" s="1"/>
      <c r="XEV336" s="1"/>
      <c r="XEW336" s="1"/>
      <c r="XEX336" s="1"/>
      <c r="XEY336" s="1"/>
      <c r="XEZ336" s="1"/>
      <c r="XFA336" s="1"/>
      <c r="XFB336" s="1"/>
      <c r="XFC336" s="1"/>
    </row>
    <row r="337" spans="1:150 16226:16383" s="3" customFormat="1" ht="92.25" customHeight="1" x14ac:dyDescent="0.35">
      <c r="A337" s="84">
        <f t="shared" si="169"/>
        <v>6</v>
      </c>
      <c r="B337" s="85"/>
      <c r="C337" s="49" t="s">
        <v>329</v>
      </c>
      <c r="D337" s="49" t="s">
        <v>400</v>
      </c>
      <c r="E337" s="80">
        <f>(213.33)*(10.764)</f>
        <v>2296.2841199999998</v>
      </c>
      <c r="F337" s="80">
        <f>(3.97*1.53+2.64*1.63)*(10.764)</f>
        <v>111.70125720000001</v>
      </c>
      <c r="G337" s="73">
        <v>0</v>
      </c>
      <c r="H337" s="73">
        <f t="shared" si="167"/>
        <v>2407.9853771999997</v>
      </c>
      <c r="I337" s="1"/>
      <c r="J337" s="1"/>
      <c r="K337" s="1"/>
      <c r="L337" s="1"/>
      <c r="M337" s="1"/>
      <c r="N337" s="1"/>
      <c r="O337" s="1"/>
      <c r="P337" s="1"/>
      <c r="Q337" s="1"/>
      <c r="R337" s="1"/>
      <c r="S337" s="1"/>
      <c r="T337" s="22" t="str">
        <f t="shared" ca="1" si="168"/>
        <v>406,..,4006</v>
      </c>
      <c r="U337" s="22">
        <f t="shared" ref="U337:V337" ca="1" si="173">U336+1</f>
        <v>406</v>
      </c>
      <c r="V337" s="22">
        <f t="shared" ca="1" si="173"/>
        <v>4006</v>
      </c>
      <c r="W337" s="1"/>
      <c r="X337" s="1"/>
      <c r="Y337" s="1"/>
      <c r="Z337" s="1"/>
      <c r="AA337" s="1"/>
      <c r="AB337" s="1"/>
      <c r="AC337" s="1"/>
      <c r="AD337" s="1"/>
      <c r="AE337" s="1"/>
      <c r="AF337" s="1"/>
      <c r="AG337" s="1"/>
      <c r="AH337" s="1"/>
      <c r="AI337" s="1"/>
      <c r="AJ337" s="1"/>
      <c r="AK337" s="1"/>
      <c r="AL337" s="1"/>
      <c r="AM337" s="1"/>
      <c r="AN337" s="1"/>
      <c r="AO337" s="1"/>
      <c r="AP337" s="1"/>
      <c r="AQ337" s="1"/>
      <c r="AR337" s="1"/>
      <c r="AS337" s="1"/>
      <c r="AT337" s="1"/>
      <c r="AU337" s="1"/>
      <c r="AV337" s="1"/>
      <c r="AW337" s="1"/>
      <c r="AX337" s="1"/>
      <c r="AY337" s="1"/>
      <c r="AZ337" s="1"/>
      <c r="BA337" s="1"/>
      <c r="BB337" s="1"/>
      <c r="BC337" s="1"/>
      <c r="BD337" s="1"/>
      <c r="BE337" s="1"/>
      <c r="BF337" s="1"/>
      <c r="BG337" s="1"/>
      <c r="BH337" s="1"/>
      <c r="BI337" s="1"/>
      <c r="BJ337" s="1"/>
      <c r="BK337" s="1"/>
      <c r="BL337" s="1"/>
      <c r="BM337" s="1"/>
      <c r="BN337" s="1"/>
      <c r="BO337" s="1"/>
      <c r="BP337" s="1"/>
      <c r="BQ337" s="1"/>
      <c r="BR337" s="1"/>
      <c r="BS337" s="1"/>
      <c r="BT337" s="1"/>
      <c r="BU337" s="1"/>
      <c r="BV337" s="1"/>
      <c r="BW337" s="1"/>
      <c r="BX337" s="1"/>
      <c r="BY337" s="1"/>
      <c r="BZ337" s="1"/>
      <c r="CA337" s="1"/>
      <c r="CB337" s="1"/>
      <c r="CC337" s="1"/>
      <c r="CD337" s="1"/>
      <c r="CE337" s="1"/>
      <c r="CF337" s="1"/>
      <c r="CG337" s="1"/>
      <c r="CH337" s="1"/>
      <c r="CI337" s="1"/>
      <c r="CJ337" s="1"/>
      <c r="CK337" s="1"/>
      <c r="CL337" s="1"/>
      <c r="CM337" s="1"/>
      <c r="CN337" s="1"/>
      <c r="CO337" s="1"/>
      <c r="CP337" s="1"/>
      <c r="CQ337" s="1"/>
      <c r="CR337" s="1"/>
      <c r="CS337" s="1"/>
      <c r="CT337" s="1"/>
      <c r="CU337" s="1"/>
      <c r="CV337" s="1"/>
      <c r="CW337" s="1"/>
      <c r="CX337" s="1"/>
      <c r="CY337" s="1"/>
      <c r="CZ337" s="1"/>
      <c r="DA337" s="1"/>
      <c r="DB337" s="1"/>
      <c r="DC337" s="1"/>
      <c r="DD337" s="1"/>
      <c r="DE337" s="1"/>
      <c r="DF337" s="1"/>
      <c r="DG337" s="1"/>
      <c r="DH337" s="1"/>
      <c r="DI337" s="1"/>
      <c r="DJ337" s="1"/>
      <c r="DK337" s="1"/>
      <c r="DL337" s="1"/>
      <c r="DM337" s="1"/>
      <c r="DN337" s="1"/>
      <c r="DO337" s="1"/>
      <c r="DP337" s="1"/>
      <c r="DQ337" s="1"/>
      <c r="DR337" s="1"/>
      <c r="DS337" s="1"/>
      <c r="DT337" s="1"/>
      <c r="DU337" s="1"/>
      <c r="DV337" s="1"/>
      <c r="DW337" s="1"/>
      <c r="DX337" s="1"/>
      <c r="DY337" s="1"/>
      <c r="DZ337" s="1"/>
      <c r="EA337" s="1"/>
      <c r="EB337" s="1"/>
      <c r="EC337" s="1"/>
      <c r="ED337" s="1"/>
      <c r="EE337" s="1"/>
      <c r="EF337" s="1"/>
      <c r="EG337" s="1"/>
      <c r="EH337" s="1"/>
      <c r="EI337" s="1"/>
      <c r="EJ337" s="1"/>
      <c r="EK337" s="1"/>
      <c r="EL337" s="1"/>
      <c r="EM337" s="1"/>
      <c r="EN337" s="1"/>
      <c r="EO337" s="1"/>
      <c r="EP337" s="1"/>
      <c r="EQ337" s="1"/>
      <c r="ER337" s="1"/>
      <c r="ES337" s="1"/>
      <c r="ET337" s="1"/>
      <c r="WZB337" s="1"/>
      <c r="WZC337" s="1"/>
      <c r="WZD337" s="1"/>
      <c r="WZE337" s="1"/>
      <c r="WZF337" s="1"/>
      <c r="WZG337" s="1"/>
      <c r="WZH337" s="1"/>
      <c r="WZI337" s="1"/>
      <c r="WZJ337" s="1"/>
      <c r="WZK337" s="1"/>
      <c r="WZL337" s="1"/>
      <c r="WZM337" s="1"/>
      <c r="WZN337" s="1"/>
      <c r="WZO337" s="1"/>
      <c r="WZP337" s="1"/>
      <c r="WZQ337" s="1"/>
      <c r="WZR337" s="1"/>
      <c r="WZS337" s="1"/>
      <c r="WZT337" s="1"/>
      <c r="WZU337" s="1"/>
      <c r="WZV337" s="1"/>
      <c r="WZW337" s="1"/>
      <c r="WZX337" s="1"/>
      <c r="WZY337" s="1"/>
      <c r="WZZ337" s="1"/>
      <c r="XAA337" s="1"/>
      <c r="XAB337" s="1"/>
      <c r="XAC337" s="1"/>
      <c r="XAD337" s="1"/>
      <c r="XAE337" s="1"/>
      <c r="XAF337" s="1"/>
      <c r="XAG337" s="1"/>
      <c r="XAH337" s="1"/>
      <c r="XAI337" s="1"/>
      <c r="XAJ337" s="1"/>
      <c r="XAK337" s="1"/>
      <c r="XAL337" s="1"/>
      <c r="XAM337" s="1"/>
      <c r="XAN337" s="1"/>
      <c r="XAO337" s="1"/>
      <c r="XAP337" s="1"/>
      <c r="XAQ337" s="1"/>
      <c r="XAR337" s="1"/>
      <c r="XAS337" s="1"/>
      <c r="XAT337" s="1"/>
      <c r="XAU337" s="1"/>
      <c r="XAV337" s="1"/>
      <c r="XAW337" s="1"/>
      <c r="XAX337" s="1"/>
      <c r="XAY337" s="1"/>
      <c r="XAZ337" s="1"/>
      <c r="XBA337" s="1"/>
      <c r="XBB337" s="1"/>
      <c r="XBC337" s="1"/>
      <c r="XBD337" s="1"/>
      <c r="XBE337" s="1"/>
      <c r="XBF337" s="1"/>
      <c r="XBG337" s="1"/>
      <c r="XBH337" s="1"/>
      <c r="XBI337" s="1"/>
      <c r="XBJ337" s="1"/>
      <c r="XBK337" s="1"/>
      <c r="XBL337" s="1"/>
      <c r="XBM337" s="1"/>
      <c r="XBN337" s="1"/>
      <c r="XBO337" s="1"/>
      <c r="XBP337" s="1"/>
      <c r="XBQ337" s="1"/>
      <c r="XBR337" s="1"/>
      <c r="XBS337" s="1"/>
      <c r="XBT337" s="1"/>
      <c r="XBU337" s="1"/>
      <c r="XBV337" s="1"/>
      <c r="XBW337" s="1"/>
      <c r="XBX337" s="1"/>
      <c r="XBY337" s="1"/>
      <c r="XBZ337" s="1"/>
      <c r="XCA337" s="1"/>
      <c r="XCB337" s="1"/>
      <c r="XCC337" s="1"/>
      <c r="XCD337" s="1"/>
      <c r="XCE337" s="1"/>
      <c r="XCF337" s="1"/>
      <c r="XCG337" s="1"/>
      <c r="XCH337" s="1"/>
      <c r="XCI337" s="1"/>
      <c r="XCJ337" s="1"/>
      <c r="XCK337" s="1"/>
      <c r="XCL337" s="1"/>
      <c r="XCM337" s="1"/>
      <c r="XCN337" s="1"/>
      <c r="XCO337" s="1"/>
      <c r="XCP337" s="1"/>
      <c r="XCQ337" s="1"/>
      <c r="XCR337" s="1"/>
      <c r="XCS337" s="1"/>
      <c r="XCT337" s="1"/>
      <c r="XCU337" s="1"/>
      <c r="XCV337" s="1"/>
      <c r="XCW337" s="1"/>
      <c r="XCX337" s="1"/>
      <c r="XCY337" s="1"/>
      <c r="XCZ337" s="1"/>
      <c r="XDA337" s="1"/>
      <c r="XDB337" s="1"/>
      <c r="XDC337" s="1"/>
      <c r="XDD337" s="1"/>
      <c r="XDE337" s="1"/>
      <c r="XDF337" s="1"/>
      <c r="XDG337" s="1"/>
      <c r="XDH337" s="1"/>
      <c r="XDI337" s="1"/>
      <c r="XDJ337" s="1"/>
      <c r="XDK337" s="1"/>
      <c r="XDL337" s="1"/>
      <c r="XDM337" s="1"/>
      <c r="XDN337" s="1"/>
      <c r="XDO337" s="1"/>
      <c r="XDP337" s="1"/>
      <c r="XDQ337" s="1"/>
      <c r="XDR337" s="1"/>
      <c r="XDS337" s="1"/>
      <c r="XDT337" s="1"/>
      <c r="XDU337" s="1"/>
      <c r="XDV337" s="1"/>
      <c r="XDW337" s="1"/>
      <c r="XDX337" s="1"/>
      <c r="XDY337" s="1"/>
      <c r="XDZ337" s="1"/>
      <c r="XEA337" s="1"/>
      <c r="XEB337" s="1"/>
      <c r="XEC337" s="1"/>
      <c r="XED337" s="1"/>
      <c r="XEE337" s="1"/>
      <c r="XEF337" s="1"/>
      <c r="XEG337" s="1"/>
      <c r="XEH337" s="1"/>
      <c r="XEI337" s="1"/>
      <c r="XEJ337" s="1"/>
      <c r="XEK337" s="1"/>
      <c r="XEL337" s="1"/>
      <c r="XEM337" s="1"/>
      <c r="XEN337" s="1"/>
      <c r="XEO337" s="1"/>
      <c r="XEP337" s="1"/>
      <c r="XEQ337" s="1"/>
      <c r="XER337" s="1"/>
      <c r="XES337" s="1"/>
      <c r="XET337" s="1"/>
      <c r="XEU337" s="1"/>
      <c r="XEV337" s="1"/>
      <c r="XEW337" s="1"/>
      <c r="XEX337" s="1"/>
      <c r="XEY337" s="1"/>
      <c r="XEZ337" s="1"/>
      <c r="XFA337" s="1"/>
      <c r="XFB337" s="1"/>
      <c r="XFC337" s="1"/>
    </row>
    <row r="338" spans="1:150 16226:16383" s="3" customFormat="1" ht="20.5" x14ac:dyDescent="0.35">
      <c r="A338" s="90" t="s">
        <v>373</v>
      </c>
      <c r="B338" s="91"/>
      <c r="C338" s="91"/>
      <c r="D338" s="91"/>
      <c r="E338" s="91"/>
      <c r="F338" s="91"/>
      <c r="G338" s="91"/>
      <c r="H338" s="92"/>
      <c r="I338" s="4">
        <f>1</f>
        <v>1</v>
      </c>
      <c r="J338" s="1"/>
      <c r="K338" s="1"/>
      <c r="L338" s="1"/>
      <c r="M338" s="1"/>
      <c r="N338" s="1"/>
      <c r="O338" s="1"/>
      <c r="P338" s="1"/>
      <c r="Q338" s="1"/>
      <c r="R338" s="1"/>
      <c r="S338" s="1"/>
      <c r="T338" s="1"/>
      <c r="U338" s="1"/>
      <c r="V338" s="1"/>
      <c r="W338" s="1"/>
      <c r="X338" s="1"/>
      <c r="Y338" s="1"/>
      <c r="Z338" s="1"/>
      <c r="AA338" s="1"/>
      <c r="AB338" s="1"/>
      <c r="AC338" s="1"/>
      <c r="AD338" s="1"/>
      <c r="AE338" s="1"/>
      <c r="AF338" s="1"/>
      <c r="AG338" s="1"/>
      <c r="AH338" s="1"/>
      <c r="AI338" s="1"/>
      <c r="AJ338" s="1"/>
      <c r="AK338" s="1"/>
      <c r="AL338" s="1"/>
      <c r="AM338" s="1"/>
      <c r="AN338" s="1"/>
      <c r="AO338" s="1"/>
      <c r="AP338" s="1"/>
      <c r="AQ338" s="1"/>
      <c r="AR338" s="1"/>
      <c r="AS338" s="1"/>
      <c r="AT338" s="1"/>
      <c r="AU338" s="1"/>
      <c r="AV338" s="1"/>
      <c r="AW338" s="1"/>
      <c r="AX338" s="1"/>
      <c r="AY338" s="1"/>
      <c r="AZ338" s="1"/>
      <c r="BA338" s="1"/>
      <c r="BB338" s="1"/>
      <c r="BC338" s="1"/>
      <c r="BD338" s="1"/>
      <c r="BE338" s="1"/>
      <c r="BF338" s="1"/>
      <c r="BG338" s="1"/>
      <c r="BH338" s="1"/>
      <c r="BI338" s="1"/>
      <c r="BJ338" s="1"/>
      <c r="BK338" s="1"/>
      <c r="BL338" s="1"/>
      <c r="BM338" s="1"/>
      <c r="BN338" s="1"/>
      <c r="BO338" s="1"/>
      <c r="BP338" s="1"/>
      <c r="BQ338" s="1"/>
      <c r="BR338" s="1"/>
      <c r="BS338" s="1"/>
      <c r="BT338" s="1"/>
      <c r="BU338" s="1"/>
      <c r="BV338" s="1"/>
      <c r="BW338" s="1"/>
      <c r="BX338" s="1"/>
      <c r="BY338" s="1"/>
      <c r="BZ338" s="1"/>
      <c r="CA338" s="1"/>
      <c r="CB338" s="1"/>
      <c r="CC338" s="1"/>
      <c r="CD338" s="1"/>
      <c r="CE338" s="1"/>
      <c r="CF338" s="1"/>
      <c r="CG338" s="1"/>
      <c r="CH338" s="1"/>
      <c r="CI338" s="1"/>
      <c r="CJ338" s="1"/>
      <c r="CK338" s="1"/>
      <c r="CL338" s="1"/>
      <c r="CM338" s="1"/>
      <c r="CN338" s="1"/>
      <c r="CO338" s="1"/>
      <c r="CP338" s="1"/>
      <c r="CQ338" s="1"/>
      <c r="CR338" s="1"/>
      <c r="CS338" s="1"/>
      <c r="CT338" s="1"/>
      <c r="CU338" s="1"/>
      <c r="CV338" s="1"/>
      <c r="CW338" s="1"/>
      <c r="CX338" s="1"/>
      <c r="CY338" s="1"/>
      <c r="CZ338" s="1"/>
      <c r="DA338" s="1"/>
      <c r="DB338" s="1"/>
      <c r="DC338" s="1"/>
      <c r="DD338" s="1"/>
      <c r="DE338" s="1"/>
      <c r="DF338" s="1"/>
      <c r="DG338" s="1"/>
      <c r="DH338" s="1"/>
      <c r="DI338" s="1"/>
      <c r="DJ338" s="1"/>
      <c r="DK338" s="1"/>
      <c r="DL338" s="1"/>
      <c r="DM338" s="1"/>
      <c r="DN338" s="1"/>
      <c r="DO338" s="1"/>
      <c r="DP338" s="1"/>
      <c r="DQ338" s="1"/>
      <c r="DR338" s="1"/>
      <c r="DS338" s="1"/>
      <c r="DT338" s="1"/>
      <c r="DU338" s="1"/>
      <c r="DV338" s="1"/>
      <c r="DW338" s="1"/>
      <c r="DX338" s="1"/>
      <c r="DY338" s="1"/>
      <c r="DZ338" s="1"/>
      <c r="EA338" s="1"/>
      <c r="EB338" s="1"/>
      <c r="EC338" s="1"/>
      <c r="ED338" s="1"/>
      <c r="EE338" s="1"/>
      <c r="EF338" s="1"/>
      <c r="EG338" s="1"/>
      <c r="EH338" s="1"/>
      <c r="EI338" s="1"/>
      <c r="EJ338" s="1"/>
      <c r="EK338" s="1"/>
      <c r="EL338" s="1"/>
      <c r="EM338" s="1"/>
      <c r="EN338" s="1"/>
      <c r="EO338" s="1"/>
      <c r="EP338" s="1"/>
      <c r="EQ338" s="1"/>
      <c r="ER338" s="1"/>
      <c r="ES338" s="1"/>
      <c r="ET338" s="1"/>
      <c r="WZB338" s="1"/>
      <c r="WZC338" s="1"/>
      <c r="WZD338" s="1"/>
      <c r="WZE338" s="1"/>
      <c r="WZF338" s="1"/>
      <c r="WZG338" s="1"/>
      <c r="WZH338" s="1"/>
      <c r="WZI338" s="1"/>
      <c r="WZJ338" s="1"/>
      <c r="WZK338" s="1"/>
      <c r="WZL338" s="1"/>
      <c r="WZM338" s="1"/>
      <c r="WZN338" s="1"/>
      <c r="WZO338" s="1"/>
      <c r="WZP338" s="1"/>
      <c r="WZQ338" s="1"/>
      <c r="WZR338" s="1"/>
      <c r="WZS338" s="1"/>
      <c r="WZT338" s="1"/>
      <c r="WZU338" s="1"/>
      <c r="WZV338" s="1"/>
      <c r="WZW338" s="1"/>
      <c r="WZX338" s="1"/>
      <c r="WZY338" s="1"/>
      <c r="WZZ338" s="1"/>
      <c r="XAA338" s="1"/>
      <c r="XAB338" s="1"/>
      <c r="XAC338" s="1"/>
      <c r="XAD338" s="1"/>
      <c r="XAE338" s="1"/>
      <c r="XAF338" s="1"/>
      <c r="XAG338" s="1"/>
      <c r="XAH338" s="1"/>
      <c r="XAI338" s="1"/>
      <c r="XAJ338" s="1"/>
      <c r="XAK338" s="1"/>
      <c r="XAL338" s="1"/>
      <c r="XAM338" s="1"/>
      <c r="XAN338" s="1"/>
      <c r="XAO338" s="1"/>
      <c r="XAP338" s="1"/>
      <c r="XAQ338" s="1"/>
      <c r="XAR338" s="1"/>
      <c r="XAS338" s="1"/>
      <c r="XAT338" s="1"/>
      <c r="XAU338" s="1"/>
      <c r="XAV338" s="1"/>
      <c r="XAW338" s="1"/>
      <c r="XAX338" s="1"/>
      <c r="XAY338" s="1"/>
      <c r="XAZ338" s="1"/>
      <c r="XBA338" s="1"/>
      <c r="XBB338" s="1"/>
      <c r="XBC338" s="1"/>
      <c r="XBD338" s="1"/>
      <c r="XBE338" s="1"/>
      <c r="XBF338" s="1"/>
      <c r="XBG338" s="1"/>
      <c r="XBH338" s="1"/>
      <c r="XBI338" s="1"/>
      <c r="XBJ338" s="1"/>
      <c r="XBK338" s="1"/>
      <c r="XBL338" s="1"/>
      <c r="XBM338" s="1"/>
      <c r="XBN338" s="1"/>
      <c r="XBO338" s="1"/>
      <c r="XBP338" s="1"/>
      <c r="XBQ338" s="1"/>
      <c r="XBR338" s="1"/>
      <c r="XBS338" s="1"/>
      <c r="XBT338" s="1"/>
      <c r="XBU338" s="1"/>
      <c r="XBV338" s="1"/>
      <c r="XBW338" s="1"/>
      <c r="XBX338" s="1"/>
      <c r="XBY338" s="1"/>
      <c r="XBZ338" s="1"/>
      <c r="XCA338" s="1"/>
      <c r="XCB338" s="1"/>
      <c r="XCC338" s="1"/>
      <c r="XCD338" s="1"/>
      <c r="XCE338" s="1"/>
      <c r="XCF338" s="1"/>
      <c r="XCG338" s="1"/>
      <c r="XCH338" s="1"/>
      <c r="XCI338" s="1"/>
      <c r="XCJ338" s="1"/>
      <c r="XCK338" s="1"/>
      <c r="XCL338" s="1"/>
      <c r="XCM338" s="1"/>
      <c r="XCN338" s="1"/>
      <c r="XCO338" s="1"/>
      <c r="XCP338" s="1"/>
      <c r="XCQ338" s="1"/>
      <c r="XCR338" s="1"/>
      <c r="XCS338" s="1"/>
      <c r="XCT338" s="1"/>
      <c r="XCU338" s="1"/>
      <c r="XCV338" s="1"/>
      <c r="XCW338" s="1"/>
      <c r="XCX338" s="1"/>
      <c r="XCY338" s="1"/>
      <c r="XCZ338" s="1"/>
      <c r="XDA338" s="1"/>
      <c r="XDB338" s="1"/>
      <c r="XDC338" s="1"/>
      <c r="XDD338" s="1"/>
      <c r="XDE338" s="1"/>
      <c r="XDF338" s="1"/>
      <c r="XDG338" s="1"/>
      <c r="XDH338" s="1"/>
      <c r="XDI338" s="1"/>
      <c r="XDJ338" s="1"/>
      <c r="XDK338" s="1"/>
      <c r="XDL338" s="1"/>
      <c r="XDM338" s="1"/>
      <c r="XDN338" s="1"/>
      <c r="XDO338" s="1"/>
      <c r="XDP338" s="1"/>
      <c r="XDQ338" s="1"/>
      <c r="XDR338" s="1"/>
      <c r="XDS338" s="1"/>
      <c r="XDT338" s="1"/>
      <c r="XDU338" s="1"/>
      <c r="XDV338" s="1"/>
      <c r="XDW338" s="1"/>
      <c r="XDX338" s="1"/>
      <c r="XDY338" s="1"/>
      <c r="XDZ338" s="1"/>
      <c r="XEA338" s="1"/>
      <c r="XEB338" s="1"/>
      <c r="XEC338" s="1"/>
      <c r="XED338" s="1"/>
      <c r="XEE338" s="1"/>
      <c r="XEF338" s="1"/>
      <c r="XEG338" s="1"/>
      <c r="XEH338" s="1"/>
      <c r="XEI338" s="1"/>
      <c r="XEJ338" s="1"/>
      <c r="XEK338" s="1"/>
      <c r="XEL338" s="1"/>
      <c r="XEM338" s="1"/>
      <c r="XEN338" s="1"/>
      <c r="XEO338" s="1"/>
      <c r="XEP338" s="1"/>
      <c r="XEQ338" s="1"/>
      <c r="XER338" s="1"/>
      <c r="XES338" s="1"/>
      <c r="XET338" s="1"/>
      <c r="XEU338" s="1"/>
      <c r="XEV338" s="1"/>
      <c r="XEW338" s="1"/>
      <c r="XEX338" s="1"/>
      <c r="XEY338" s="1"/>
      <c r="XEZ338" s="1"/>
      <c r="XFA338" s="1"/>
      <c r="XFB338" s="1"/>
      <c r="XFC338" s="1"/>
    </row>
    <row r="339" spans="1:150 16226:16383" s="3" customFormat="1" ht="20.25" customHeight="1" x14ac:dyDescent="0.35">
      <c r="A339" s="93">
        <v>1</v>
      </c>
      <c r="B339" s="93"/>
      <c r="C339" s="49" t="s">
        <v>329</v>
      </c>
      <c r="D339" s="86" t="s">
        <v>401</v>
      </c>
      <c r="E339" s="88"/>
      <c r="F339" s="88"/>
      <c r="G339" s="88"/>
      <c r="H339" s="89"/>
      <c r="I339" s="1"/>
      <c r="J339" s="1"/>
      <c r="K339" s="1"/>
      <c r="L339" s="1"/>
      <c r="M339" s="1"/>
      <c r="N339" s="1"/>
      <c r="O339" s="1"/>
      <c r="P339" s="1"/>
      <c r="Q339" s="1"/>
      <c r="R339" s="1"/>
      <c r="S339" s="1"/>
      <c r="T339" s="22" t="str">
        <f t="shared" ref="T339:T344" ca="1" si="174">U339&amp;""&amp;",..,"&amp;""&amp;V339</f>
        <v>401,..,4101</v>
      </c>
      <c r="U339" s="22">
        <f ca="1">(SUMPRODUCT(MID(0&amp;(LEFT(A338,SUM(LEN(A338)-LEN(SUBSTITUTE(A338,{"0","1","2","3"},""))))), LARGE(INDEX(ISNUMBER(--MID((LEFT(A338,SUM(LEN(A338)-LEN(SUBSTITUTE(A338,{"0","1","2","3"},""))))), ROW(INDIRECT("1:"&amp;LEN((LEFT(A338,SUM(LEN(A338)-LEN(SUBSTITUTE(A338,{"0","1","2","3"},"")))))))), 1)) * ROW(INDIRECT("1:"&amp;LEN((LEFT(A338,SUM(LEN(A338)-LEN(SUBSTITUTE(A338,{"0","1","2","3"},"")))))))), 0), ROW(INDIRECT("1:"&amp;LEN((LEFT(A338,SUM(LEN(A338)-LEN(SUBSTITUTE(A338,{"0","1","2","3"},"")))))))))+1, 1) * 10^ROW(INDIRECT("1:"&amp;LEN((LEFT(A338,SUM(LEN(A338)-LEN(SUBSTITUTE(A338,{"0","1","2","3"},""))))))))/10))*100+1</f>
        <v>401</v>
      </c>
      <c r="V339" s="22">
        <f ca="1">(SUMPRODUCT(MID(0&amp;(--TRIM(RIGHT(SUBSTITUTE(LEFT(A338,_xlfn.AGGREGATE(16,6,FIND({0,1,2,3,4,5,6,7,8,9},A338,ROW(INDIRECT("1:"&amp;LEN(A338)))),1))," ",REPT(" ",LEN(A338))),LEN(A338)))), LARGE(INDEX(ISNUMBER(--MID((--TRIM(RIGHT(SUBSTITUTE(LEFT(A338,_xlfn.AGGREGATE(16,6,FIND({0,1,2,3,4,5,6,7,8,9},A338,ROW(INDIRECT("1:"&amp;LEN(A338)))),1))," ",REPT(" ",LEN(A338))),LEN(A338)))), ROW(INDIRECT("1:"&amp;LEN((--TRIM(RIGHT(SUBSTITUTE(LEFT(A338,_xlfn.AGGREGATE(16,6,FIND({0,1,2,3,4,5,6,7,8,9},A338,ROW(INDIRECT("1:"&amp;LEN(A338)))),1))," ",REPT(" ",LEN(A338))),LEN(A338))))))), 1)) * ROW(INDIRECT("1:"&amp;LEN((--TRIM(RIGHT(SUBSTITUTE(LEFT(A338,_xlfn.AGGREGATE(16,6,FIND({0,1,2,3,4,5,6,7,8,9},A338,ROW(INDIRECT("1:"&amp;LEN(A338)))),1))," ",REPT(" ",LEN(A338))),LEN(A338))))))), 0), ROW(INDIRECT("1:"&amp;LEN((--TRIM(RIGHT(SUBSTITUTE(LEFT(A338,_xlfn.AGGREGATE(16,6,FIND({0,1,2,3,4,5,6,7,8,9},A338,ROW(INDIRECT("1:"&amp;LEN(A338)))),1))," ",REPT(" ",LEN(A338))),LEN(A338))))))))+1, 1) * 10^ROW(INDIRECT("1:"&amp;LEN((--TRIM(RIGHT(SUBSTITUTE(LEFT(A338,_xlfn.AGGREGATE(16,6,FIND({0,1,2,3,4,5,6,7,8,9},A338,ROW(INDIRECT("1:"&amp;LEN(A338)))),1))," ",REPT(" ",LEN(A338))),LEN(A338)))))))/10))*100+1</f>
        <v>4101</v>
      </c>
      <c r="W339" s="1"/>
      <c r="X339" s="1"/>
      <c r="Y339" s="1"/>
      <c r="Z339" s="1"/>
      <c r="AA339" s="1"/>
      <c r="AB339" s="1"/>
      <c r="AC339" s="1"/>
      <c r="AD339" s="1"/>
      <c r="AE339" s="1"/>
      <c r="AF339" s="1"/>
      <c r="AG339" s="1"/>
      <c r="AH339" s="1"/>
      <c r="AI339" s="1"/>
      <c r="AJ339" s="1"/>
      <c r="AK339" s="1"/>
      <c r="AL339" s="1"/>
      <c r="AM339" s="1"/>
      <c r="AN339" s="1"/>
      <c r="AO339" s="1"/>
      <c r="AP339" s="1"/>
      <c r="AQ339" s="1"/>
      <c r="AR339" s="1"/>
      <c r="AS339" s="1"/>
      <c r="AT339" s="1"/>
      <c r="AU339" s="1"/>
      <c r="AV339" s="1"/>
      <c r="AW339" s="1"/>
      <c r="AX339" s="1"/>
      <c r="AY339" s="1"/>
      <c r="AZ339" s="1"/>
      <c r="BA339" s="1"/>
      <c r="BB339" s="1"/>
      <c r="BC339" s="1"/>
      <c r="BD339" s="1"/>
      <c r="BE339" s="1"/>
      <c r="BF339" s="1"/>
      <c r="BG339" s="1"/>
      <c r="BH339" s="1"/>
      <c r="BI339" s="1"/>
      <c r="BJ339" s="1"/>
      <c r="BK339" s="1"/>
      <c r="BL339" s="1"/>
      <c r="BM339" s="1"/>
      <c r="BN339" s="1"/>
      <c r="BO339" s="1"/>
      <c r="BP339" s="1"/>
      <c r="BQ339" s="1"/>
      <c r="BR339" s="1"/>
      <c r="BS339" s="1"/>
      <c r="BT339" s="1"/>
      <c r="BU339" s="1"/>
      <c r="BV339" s="1"/>
      <c r="BW339" s="1"/>
      <c r="BX339" s="1"/>
      <c r="BY339" s="1"/>
      <c r="BZ339" s="1"/>
      <c r="CA339" s="1"/>
      <c r="CB339" s="1"/>
      <c r="CC339" s="1"/>
      <c r="CD339" s="1"/>
      <c r="CE339" s="1"/>
      <c r="CF339" s="1"/>
      <c r="CG339" s="1"/>
      <c r="CH339" s="1"/>
      <c r="CI339" s="1"/>
      <c r="CJ339" s="1"/>
      <c r="CK339" s="1"/>
      <c r="CL339" s="1"/>
      <c r="CM339" s="1"/>
      <c r="CN339" s="1"/>
      <c r="CO339" s="1"/>
      <c r="CP339" s="1"/>
      <c r="CQ339" s="1"/>
      <c r="CR339" s="1"/>
      <c r="CS339" s="1"/>
      <c r="CT339" s="1"/>
      <c r="CU339" s="1"/>
      <c r="CV339" s="1"/>
      <c r="CW339" s="1"/>
      <c r="CX339" s="1"/>
      <c r="CY339" s="1"/>
      <c r="CZ339" s="1"/>
      <c r="DA339" s="1"/>
      <c r="DB339" s="1"/>
      <c r="DC339" s="1"/>
      <c r="DD339" s="1"/>
      <c r="DE339" s="1"/>
      <c r="DF339" s="1"/>
      <c r="DG339" s="1"/>
      <c r="DH339" s="1"/>
      <c r="DI339" s="1"/>
      <c r="DJ339" s="1"/>
      <c r="DK339" s="1"/>
      <c r="DL339" s="1"/>
      <c r="DM339" s="1"/>
      <c r="DN339" s="1"/>
      <c r="DO339" s="1"/>
      <c r="DP339" s="1"/>
      <c r="DQ339" s="1"/>
      <c r="DR339" s="1"/>
      <c r="DS339" s="1"/>
      <c r="DT339" s="1"/>
      <c r="DU339" s="1"/>
      <c r="DV339" s="1"/>
      <c r="DW339" s="1"/>
      <c r="DX339" s="1"/>
      <c r="DY339" s="1"/>
      <c r="DZ339" s="1"/>
      <c r="EA339" s="1"/>
      <c r="EB339" s="1"/>
      <c r="EC339" s="1"/>
      <c r="ED339" s="1"/>
      <c r="EE339" s="1"/>
      <c r="EF339" s="1"/>
      <c r="EG339" s="1"/>
      <c r="EH339" s="1"/>
      <c r="EI339" s="1"/>
      <c r="EJ339" s="1"/>
      <c r="EK339" s="1"/>
      <c r="EL339" s="1"/>
      <c r="EM339" s="1"/>
      <c r="EN339" s="1"/>
      <c r="EO339" s="1"/>
      <c r="EP339" s="1"/>
      <c r="EQ339" s="1"/>
      <c r="ER339" s="1"/>
      <c r="ES339" s="1"/>
      <c r="ET339" s="1"/>
      <c r="WZB339" s="1"/>
      <c r="WZC339" s="1"/>
      <c r="WZD339" s="1"/>
      <c r="WZE339" s="1"/>
      <c r="WZF339" s="1"/>
      <c r="WZG339" s="1"/>
      <c r="WZH339" s="1"/>
      <c r="WZI339" s="1"/>
      <c r="WZJ339" s="1"/>
      <c r="WZK339" s="1"/>
      <c r="WZL339" s="1"/>
      <c r="WZM339" s="1"/>
      <c r="WZN339" s="1"/>
      <c r="WZO339" s="1"/>
      <c r="WZP339" s="1"/>
      <c r="WZQ339" s="1"/>
      <c r="WZR339" s="1"/>
      <c r="WZS339" s="1"/>
      <c r="WZT339" s="1"/>
      <c r="WZU339" s="1"/>
      <c r="WZV339" s="1"/>
      <c r="WZW339" s="1"/>
      <c r="WZX339" s="1"/>
      <c r="WZY339" s="1"/>
      <c r="WZZ339" s="1"/>
      <c r="XAA339" s="1"/>
      <c r="XAB339" s="1"/>
      <c r="XAC339" s="1"/>
      <c r="XAD339" s="1"/>
      <c r="XAE339" s="1"/>
      <c r="XAF339" s="1"/>
      <c r="XAG339" s="1"/>
      <c r="XAH339" s="1"/>
      <c r="XAI339" s="1"/>
      <c r="XAJ339" s="1"/>
      <c r="XAK339" s="1"/>
      <c r="XAL339" s="1"/>
      <c r="XAM339" s="1"/>
      <c r="XAN339" s="1"/>
      <c r="XAO339" s="1"/>
      <c r="XAP339" s="1"/>
      <c r="XAQ339" s="1"/>
      <c r="XAR339" s="1"/>
      <c r="XAS339" s="1"/>
      <c r="XAT339" s="1"/>
      <c r="XAU339" s="1"/>
      <c r="XAV339" s="1"/>
      <c r="XAW339" s="1"/>
      <c r="XAX339" s="1"/>
      <c r="XAY339" s="1"/>
      <c r="XAZ339" s="1"/>
      <c r="XBA339" s="1"/>
      <c r="XBB339" s="1"/>
      <c r="XBC339" s="1"/>
      <c r="XBD339" s="1"/>
      <c r="XBE339" s="1"/>
      <c r="XBF339" s="1"/>
      <c r="XBG339" s="1"/>
      <c r="XBH339" s="1"/>
      <c r="XBI339" s="1"/>
      <c r="XBJ339" s="1"/>
      <c r="XBK339" s="1"/>
      <c r="XBL339" s="1"/>
      <c r="XBM339" s="1"/>
      <c r="XBN339" s="1"/>
      <c r="XBO339" s="1"/>
      <c r="XBP339" s="1"/>
      <c r="XBQ339" s="1"/>
      <c r="XBR339" s="1"/>
      <c r="XBS339" s="1"/>
      <c r="XBT339" s="1"/>
      <c r="XBU339" s="1"/>
      <c r="XBV339" s="1"/>
      <c r="XBW339" s="1"/>
      <c r="XBX339" s="1"/>
      <c r="XBY339" s="1"/>
      <c r="XBZ339" s="1"/>
      <c r="XCA339" s="1"/>
      <c r="XCB339" s="1"/>
      <c r="XCC339" s="1"/>
      <c r="XCD339" s="1"/>
      <c r="XCE339" s="1"/>
      <c r="XCF339" s="1"/>
      <c r="XCG339" s="1"/>
      <c r="XCH339" s="1"/>
      <c r="XCI339" s="1"/>
      <c r="XCJ339" s="1"/>
      <c r="XCK339" s="1"/>
      <c r="XCL339" s="1"/>
      <c r="XCM339" s="1"/>
      <c r="XCN339" s="1"/>
      <c r="XCO339" s="1"/>
      <c r="XCP339" s="1"/>
      <c r="XCQ339" s="1"/>
      <c r="XCR339" s="1"/>
      <c r="XCS339" s="1"/>
      <c r="XCT339" s="1"/>
      <c r="XCU339" s="1"/>
      <c r="XCV339" s="1"/>
      <c r="XCW339" s="1"/>
      <c r="XCX339" s="1"/>
      <c r="XCY339" s="1"/>
      <c r="XCZ339" s="1"/>
      <c r="XDA339" s="1"/>
      <c r="XDB339" s="1"/>
      <c r="XDC339" s="1"/>
      <c r="XDD339" s="1"/>
      <c r="XDE339" s="1"/>
      <c r="XDF339" s="1"/>
      <c r="XDG339" s="1"/>
      <c r="XDH339" s="1"/>
      <c r="XDI339" s="1"/>
      <c r="XDJ339" s="1"/>
      <c r="XDK339" s="1"/>
      <c r="XDL339" s="1"/>
      <c r="XDM339" s="1"/>
      <c r="XDN339" s="1"/>
      <c r="XDO339" s="1"/>
      <c r="XDP339" s="1"/>
      <c r="XDQ339" s="1"/>
      <c r="XDR339" s="1"/>
      <c r="XDS339" s="1"/>
      <c r="XDT339" s="1"/>
      <c r="XDU339" s="1"/>
      <c r="XDV339" s="1"/>
      <c r="XDW339" s="1"/>
      <c r="XDX339" s="1"/>
      <c r="XDY339" s="1"/>
      <c r="XDZ339" s="1"/>
      <c r="XEA339" s="1"/>
      <c r="XEB339" s="1"/>
      <c r="XEC339" s="1"/>
      <c r="XED339" s="1"/>
      <c r="XEE339" s="1"/>
      <c r="XEF339" s="1"/>
      <c r="XEG339" s="1"/>
      <c r="XEH339" s="1"/>
      <c r="XEI339" s="1"/>
      <c r="XEJ339" s="1"/>
      <c r="XEK339" s="1"/>
      <c r="XEL339" s="1"/>
      <c r="XEM339" s="1"/>
      <c r="XEN339" s="1"/>
      <c r="XEO339" s="1"/>
      <c r="XEP339" s="1"/>
      <c r="XEQ339" s="1"/>
      <c r="XER339" s="1"/>
      <c r="XES339" s="1"/>
      <c r="XET339" s="1"/>
      <c r="XEU339" s="1"/>
      <c r="XEV339" s="1"/>
      <c r="XEW339" s="1"/>
      <c r="XEX339" s="1"/>
      <c r="XEY339" s="1"/>
      <c r="XEZ339" s="1"/>
      <c r="XFA339" s="1"/>
      <c r="XFB339" s="1"/>
      <c r="XFC339" s="1"/>
    </row>
    <row r="340" spans="1:150 16226:16383" s="3" customFormat="1" ht="20.25" customHeight="1" x14ac:dyDescent="0.35">
      <c r="A340" s="84">
        <f>A339+1</f>
        <v>2</v>
      </c>
      <c r="B340" s="85"/>
      <c r="C340" s="49" t="s">
        <v>329</v>
      </c>
      <c r="D340" s="86" t="s">
        <v>401</v>
      </c>
      <c r="E340" s="88"/>
      <c r="F340" s="88"/>
      <c r="G340" s="88"/>
      <c r="H340" s="89"/>
      <c r="I340" s="1"/>
      <c r="J340" s="1"/>
      <c r="K340" s="1"/>
      <c r="L340" s="1"/>
      <c r="M340" s="1"/>
      <c r="N340" s="1"/>
      <c r="O340" s="1"/>
      <c r="P340" s="1"/>
      <c r="Q340" s="1"/>
      <c r="R340" s="1"/>
      <c r="S340" s="1"/>
      <c r="T340" s="22" t="str">
        <f t="shared" ca="1" si="174"/>
        <v>402,..,4102</v>
      </c>
      <c r="U340" s="22">
        <f ca="1">U339+1</f>
        <v>402</v>
      </c>
      <c r="V340" s="22">
        <f ca="1">V339+1</f>
        <v>4102</v>
      </c>
      <c r="W340" s="1"/>
      <c r="X340" s="1"/>
      <c r="Y340" s="1"/>
      <c r="Z340" s="1"/>
      <c r="AA340" s="1"/>
      <c r="AB340" s="1"/>
      <c r="AC340" s="1"/>
      <c r="AD340" s="1"/>
      <c r="AE340" s="1"/>
      <c r="AF340" s="1"/>
      <c r="AG340" s="1"/>
      <c r="AH340" s="1"/>
      <c r="AI340" s="1"/>
      <c r="AJ340" s="1"/>
      <c r="AK340" s="1"/>
      <c r="AL340" s="1"/>
      <c r="AM340" s="1"/>
      <c r="AN340" s="1"/>
      <c r="AO340" s="1"/>
      <c r="AP340" s="1"/>
      <c r="AQ340" s="1"/>
      <c r="AR340" s="1"/>
      <c r="AS340" s="1"/>
      <c r="AT340" s="1"/>
      <c r="AU340" s="1"/>
      <c r="AV340" s="1"/>
      <c r="AW340" s="1"/>
      <c r="AX340" s="1"/>
      <c r="AY340" s="1"/>
      <c r="AZ340" s="1"/>
      <c r="BA340" s="1"/>
      <c r="BB340" s="1"/>
      <c r="BC340" s="1"/>
      <c r="BD340" s="1"/>
      <c r="BE340" s="1"/>
      <c r="BF340" s="1"/>
      <c r="BG340" s="1"/>
      <c r="BH340" s="1"/>
      <c r="BI340" s="1"/>
      <c r="BJ340" s="1"/>
      <c r="BK340" s="1"/>
      <c r="BL340" s="1"/>
      <c r="BM340" s="1"/>
      <c r="BN340" s="1"/>
      <c r="BO340" s="1"/>
      <c r="BP340" s="1"/>
      <c r="BQ340" s="1"/>
      <c r="BR340" s="1"/>
      <c r="BS340" s="1"/>
      <c r="BT340" s="1"/>
      <c r="BU340" s="1"/>
      <c r="BV340" s="1"/>
      <c r="BW340" s="1"/>
      <c r="BX340" s="1"/>
      <c r="BY340" s="1"/>
      <c r="BZ340" s="1"/>
      <c r="CA340" s="1"/>
      <c r="CB340" s="1"/>
      <c r="CC340" s="1"/>
      <c r="CD340" s="1"/>
      <c r="CE340" s="1"/>
      <c r="CF340" s="1"/>
      <c r="CG340" s="1"/>
      <c r="CH340" s="1"/>
      <c r="CI340" s="1"/>
      <c r="CJ340" s="1"/>
      <c r="CK340" s="1"/>
      <c r="CL340" s="1"/>
      <c r="CM340" s="1"/>
      <c r="CN340" s="1"/>
      <c r="CO340" s="1"/>
      <c r="CP340" s="1"/>
      <c r="CQ340" s="1"/>
      <c r="CR340" s="1"/>
      <c r="CS340" s="1"/>
      <c r="CT340" s="1"/>
      <c r="CU340" s="1"/>
      <c r="CV340" s="1"/>
      <c r="CW340" s="1"/>
      <c r="CX340" s="1"/>
      <c r="CY340" s="1"/>
      <c r="CZ340" s="1"/>
      <c r="DA340" s="1"/>
      <c r="DB340" s="1"/>
      <c r="DC340" s="1"/>
      <c r="DD340" s="1"/>
      <c r="DE340" s="1"/>
      <c r="DF340" s="1"/>
      <c r="DG340" s="1"/>
      <c r="DH340" s="1"/>
      <c r="DI340" s="1"/>
      <c r="DJ340" s="1"/>
      <c r="DK340" s="1"/>
      <c r="DL340" s="1"/>
      <c r="DM340" s="1"/>
      <c r="DN340" s="1"/>
      <c r="DO340" s="1"/>
      <c r="DP340" s="1"/>
      <c r="DQ340" s="1"/>
      <c r="DR340" s="1"/>
      <c r="DS340" s="1"/>
      <c r="DT340" s="1"/>
      <c r="DU340" s="1"/>
      <c r="DV340" s="1"/>
      <c r="DW340" s="1"/>
      <c r="DX340" s="1"/>
      <c r="DY340" s="1"/>
      <c r="DZ340" s="1"/>
      <c r="EA340" s="1"/>
      <c r="EB340" s="1"/>
      <c r="EC340" s="1"/>
      <c r="ED340" s="1"/>
      <c r="EE340" s="1"/>
      <c r="EF340" s="1"/>
      <c r="EG340" s="1"/>
      <c r="EH340" s="1"/>
      <c r="EI340" s="1"/>
      <c r="EJ340" s="1"/>
      <c r="EK340" s="1"/>
      <c r="EL340" s="1"/>
      <c r="EM340" s="1"/>
      <c r="EN340" s="1"/>
      <c r="EO340" s="1"/>
      <c r="EP340" s="1"/>
      <c r="EQ340" s="1"/>
      <c r="ER340" s="1"/>
      <c r="ES340" s="1"/>
      <c r="ET340" s="1"/>
      <c r="WZB340" s="1"/>
      <c r="WZC340" s="1"/>
      <c r="WZD340" s="1"/>
      <c r="WZE340" s="1"/>
      <c r="WZF340" s="1"/>
      <c r="WZG340" s="1"/>
      <c r="WZH340" s="1"/>
      <c r="WZI340" s="1"/>
      <c r="WZJ340" s="1"/>
      <c r="WZK340" s="1"/>
      <c r="WZL340" s="1"/>
      <c r="WZM340" s="1"/>
      <c r="WZN340" s="1"/>
      <c r="WZO340" s="1"/>
      <c r="WZP340" s="1"/>
      <c r="WZQ340" s="1"/>
      <c r="WZR340" s="1"/>
      <c r="WZS340" s="1"/>
      <c r="WZT340" s="1"/>
      <c r="WZU340" s="1"/>
      <c r="WZV340" s="1"/>
      <c r="WZW340" s="1"/>
      <c r="WZX340" s="1"/>
      <c r="WZY340" s="1"/>
      <c r="WZZ340" s="1"/>
      <c r="XAA340" s="1"/>
      <c r="XAB340" s="1"/>
      <c r="XAC340" s="1"/>
      <c r="XAD340" s="1"/>
      <c r="XAE340" s="1"/>
      <c r="XAF340" s="1"/>
      <c r="XAG340" s="1"/>
      <c r="XAH340" s="1"/>
      <c r="XAI340" s="1"/>
      <c r="XAJ340" s="1"/>
      <c r="XAK340" s="1"/>
      <c r="XAL340" s="1"/>
      <c r="XAM340" s="1"/>
      <c r="XAN340" s="1"/>
      <c r="XAO340" s="1"/>
      <c r="XAP340" s="1"/>
      <c r="XAQ340" s="1"/>
      <c r="XAR340" s="1"/>
      <c r="XAS340" s="1"/>
      <c r="XAT340" s="1"/>
      <c r="XAU340" s="1"/>
      <c r="XAV340" s="1"/>
      <c r="XAW340" s="1"/>
      <c r="XAX340" s="1"/>
      <c r="XAY340" s="1"/>
      <c r="XAZ340" s="1"/>
      <c r="XBA340" s="1"/>
      <c r="XBB340" s="1"/>
      <c r="XBC340" s="1"/>
      <c r="XBD340" s="1"/>
      <c r="XBE340" s="1"/>
      <c r="XBF340" s="1"/>
      <c r="XBG340" s="1"/>
      <c r="XBH340" s="1"/>
      <c r="XBI340" s="1"/>
      <c r="XBJ340" s="1"/>
      <c r="XBK340" s="1"/>
      <c r="XBL340" s="1"/>
      <c r="XBM340" s="1"/>
      <c r="XBN340" s="1"/>
      <c r="XBO340" s="1"/>
      <c r="XBP340" s="1"/>
      <c r="XBQ340" s="1"/>
      <c r="XBR340" s="1"/>
      <c r="XBS340" s="1"/>
      <c r="XBT340" s="1"/>
      <c r="XBU340" s="1"/>
      <c r="XBV340" s="1"/>
      <c r="XBW340" s="1"/>
      <c r="XBX340" s="1"/>
      <c r="XBY340" s="1"/>
      <c r="XBZ340" s="1"/>
      <c r="XCA340" s="1"/>
      <c r="XCB340" s="1"/>
      <c r="XCC340" s="1"/>
      <c r="XCD340" s="1"/>
      <c r="XCE340" s="1"/>
      <c r="XCF340" s="1"/>
      <c r="XCG340" s="1"/>
      <c r="XCH340" s="1"/>
      <c r="XCI340" s="1"/>
      <c r="XCJ340" s="1"/>
      <c r="XCK340" s="1"/>
      <c r="XCL340" s="1"/>
      <c r="XCM340" s="1"/>
      <c r="XCN340" s="1"/>
      <c r="XCO340" s="1"/>
      <c r="XCP340" s="1"/>
      <c r="XCQ340" s="1"/>
      <c r="XCR340" s="1"/>
      <c r="XCS340" s="1"/>
      <c r="XCT340" s="1"/>
      <c r="XCU340" s="1"/>
      <c r="XCV340" s="1"/>
      <c r="XCW340" s="1"/>
      <c r="XCX340" s="1"/>
      <c r="XCY340" s="1"/>
      <c r="XCZ340" s="1"/>
      <c r="XDA340" s="1"/>
      <c r="XDB340" s="1"/>
      <c r="XDC340" s="1"/>
      <c r="XDD340" s="1"/>
      <c r="XDE340" s="1"/>
      <c r="XDF340" s="1"/>
      <c r="XDG340" s="1"/>
      <c r="XDH340" s="1"/>
      <c r="XDI340" s="1"/>
      <c r="XDJ340" s="1"/>
      <c r="XDK340" s="1"/>
      <c r="XDL340" s="1"/>
      <c r="XDM340" s="1"/>
      <c r="XDN340" s="1"/>
      <c r="XDO340" s="1"/>
      <c r="XDP340" s="1"/>
      <c r="XDQ340" s="1"/>
      <c r="XDR340" s="1"/>
      <c r="XDS340" s="1"/>
      <c r="XDT340" s="1"/>
      <c r="XDU340" s="1"/>
      <c r="XDV340" s="1"/>
      <c r="XDW340" s="1"/>
      <c r="XDX340" s="1"/>
      <c r="XDY340" s="1"/>
      <c r="XDZ340" s="1"/>
      <c r="XEA340" s="1"/>
      <c r="XEB340" s="1"/>
      <c r="XEC340" s="1"/>
      <c r="XED340" s="1"/>
      <c r="XEE340" s="1"/>
      <c r="XEF340" s="1"/>
      <c r="XEG340" s="1"/>
      <c r="XEH340" s="1"/>
      <c r="XEI340" s="1"/>
      <c r="XEJ340" s="1"/>
      <c r="XEK340" s="1"/>
      <c r="XEL340" s="1"/>
      <c r="XEM340" s="1"/>
      <c r="XEN340" s="1"/>
      <c r="XEO340" s="1"/>
      <c r="XEP340" s="1"/>
      <c r="XEQ340" s="1"/>
      <c r="XER340" s="1"/>
      <c r="XES340" s="1"/>
      <c r="XET340" s="1"/>
      <c r="XEU340" s="1"/>
      <c r="XEV340" s="1"/>
      <c r="XEW340" s="1"/>
      <c r="XEX340" s="1"/>
      <c r="XEY340" s="1"/>
      <c r="XEZ340" s="1"/>
      <c r="XFA340" s="1"/>
      <c r="XFB340" s="1"/>
      <c r="XFC340" s="1"/>
    </row>
    <row r="341" spans="1:150 16226:16383" s="3" customFormat="1" ht="20.25" customHeight="1" x14ac:dyDescent="0.35">
      <c r="A341" s="84">
        <f t="shared" ref="A341:A344" si="175">A340+1</f>
        <v>3</v>
      </c>
      <c r="B341" s="85"/>
      <c r="C341" s="49" t="s">
        <v>329</v>
      </c>
      <c r="D341" s="86" t="s">
        <v>401</v>
      </c>
      <c r="E341" s="88"/>
      <c r="F341" s="88"/>
      <c r="G341" s="88"/>
      <c r="H341" s="89"/>
      <c r="I341" s="1"/>
      <c r="J341" s="1"/>
      <c r="K341" s="1"/>
      <c r="L341" s="1"/>
      <c r="M341" s="1"/>
      <c r="N341" s="1"/>
      <c r="O341" s="1"/>
      <c r="P341" s="1"/>
      <c r="Q341" s="1"/>
      <c r="R341" s="1"/>
      <c r="S341" s="1"/>
      <c r="T341" s="22" t="str">
        <f t="shared" ca="1" si="174"/>
        <v>403,..,4103</v>
      </c>
      <c r="U341" s="22">
        <f t="shared" ref="U341:V341" ca="1" si="176">U340+1</f>
        <v>403</v>
      </c>
      <c r="V341" s="22">
        <f t="shared" ca="1" si="176"/>
        <v>4103</v>
      </c>
      <c r="W341" s="1"/>
      <c r="X341" s="1"/>
      <c r="Y341" s="1"/>
      <c r="Z341" s="1"/>
      <c r="AA341" s="1"/>
      <c r="AB341" s="1"/>
      <c r="AC341" s="1"/>
      <c r="AD341" s="1"/>
      <c r="AE341" s="1"/>
      <c r="AF341" s="1"/>
      <c r="AG341" s="1"/>
      <c r="AH341" s="1"/>
      <c r="AI341" s="1"/>
      <c r="AJ341" s="1"/>
      <c r="AK341" s="1"/>
      <c r="AL341" s="1"/>
      <c r="AM341" s="1"/>
      <c r="AN341" s="1"/>
      <c r="AO341" s="1"/>
      <c r="AP341" s="1"/>
      <c r="AQ341" s="1"/>
      <c r="AR341" s="1"/>
      <c r="AS341" s="1"/>
      <c r="AT341" s="1"/>
      <c r="AU341" s="1"/>
      <c r="AV341" s="1"/>
      <c r="AW341" s="1"/>
      <c r="AX341" s="1"/>
      <c r="AY341" s="1"/>
      <c r="AZ341" s="1"/>
      <c r="BA341" s="1"/>
      <c r="BB341" s="1"/>
      <c r="BC341" s="1"/>
      <c r="BD341" s="1"/>
      <c r="BE341" s="1"/>
      <c r="BF341" s="1"/>
      <c r="BG341" s="1"/>
      <c r="BH341" s="1"/>
      <c r="BI341" s="1"/>
      <c r="BJ341" s="1"/>
      <c r="BK341" s="1"/>
      <c r="BL341" s="1"/>
      <c r="BM341" s="1"/>
      <c r="BN341" s="1"/>
      <c r="BO341" s="1"/>
      <c r="BP341" s="1"/>
      <c r="BQ341" s="1"/>
      <c r="BR341" s="1"/>
      <c r="BS341" s="1"/>
      <c r="BT341" s="1"/>
      <c r="BU341" s="1"/>
      <c r="BV341" s="1"/>
      <c r="BW341" s="1"/>
      <c r="BX341" s="1"/>
      <c r="BY341" s="1"/>
      <c r="BZ341" s="1"/>
      <c r="CA341" s="1"/>
      <c r="CB341" s="1"/>
      <c r="CC341" s="1"/>
      <c r="CD341" s="1"/>
      <c r="CE341" s="1"/>
      <c r="CF341" s="1"/>
      <c r="CG341" s="1"/>
      <c r="CH341" s="1"/>
      <c r="CI341" s="1"/>
      <c r="CJ341" s="1"/>
      <c r="CK341" s="1"/>
      <c r="CL341" s="1"/>
      <c r="CM341" s="1"/>
      <c r="CN341" s="1"/>
      <c r="CO341" s="1"/>
      <c r="CP341" s="1"/>
      <c r="CQ341" s="1"/>
      <c r="CR341" s="1"/>
      <c r="CS341" s="1"/>
      <c r="CT341" s="1"/>
      <c r="CU341" s="1"/>
      <c r="CV341" s="1"/>
      <c r="CW341" s="1"/>
      <c r="CX341" s="1"/>
      <c r="CY341" s="1"/>
      <c r="CZ341" s="1"/>
      <c r="DA341" s="1"/>
      <c r="DB341" s="1"/>
      <c r="DC341" s="1"/>
      <c r="DD341" s="1"/>
      <c r="DE341" s="1"/>
      <c r="DF341" s="1"/>
      <c r="DG341" s="1"/>
      <c r="DH341" s="1"/>
      <c r="DI341" s="1"/>
      <c r="DJ341" s="1"/>
      <c r="DK341" s="1"/>
      <c r="DL341" s="1"/>
      <c r="DM341" s="1"/>
      <c r="DN341" s="1"/>
      <c r="DO341" s="1"/>
      <c r="DP341" s="1"/>
      <c r="DQ341" s="1"/>
      <c r="DR341" s="1"/>
      <c r="DS341" s="1"/>
      <c r="DT341" s="1"/>
      <c r="DU341" s="1"/>
      <c r="DV341" s="1"/>
      <c r="DW341" s="1"/>
      <c r="DX341" s="1"/>
      <c r="DY341" s="1"/>
      <c r="DZ341" s="1"/>
      <c r="EA341" s="1"/>
      <c r="EB341" s="1"/>
      <c r="EC341" s="1"/>
      <c r="ED341" s="1"/>
      <c r="EE341" s="1"/>
      <c r="EF341" s="1"/>
      <c r="EG341" s="1"/>
      <c r="EH341" s="1"/>
      <c r="EI341" s="1"/>
      <c r="EJ341" s="1"/>
      <c r="EK341" s="1"/>
      <c r="EL341" s="1"/>
      <c r="EM341" s="1"/>
      <c r="EN341" s="1"/>
      <c r="EO341" s="1"/>
      <c r="EP341" s="1"/>
      <c r="EQ341" s="1"/>
      <c r="ER341" s="1"/>
      <c r="ES341" s="1"/>
      <c r="ET341" s="1"/>
      <c r="WZB341" s="1"/>
      <c r="WZC341" s="1"/>
      <c r="WZD341" s="1"/>
      <c r="WZE341" s="1"/>
      <c r="WZF341" s="1"/>
      <c r="WZG341" s="1"/>
      <c r="WZH341" s="1"/>
      <c r="WZI341" s="1"/>
      <c r="WZJ341" s="1"/>
      <c r="WZK341" s="1"/>
      <c r="WZL341" s="1"/>
      <c r="WZM341" s="1"/>
      <c r="WZN341" s="1"/>
      <c r="WZO341" s="1"/>
      <c r="WZP341" s="1"/>
      <c r="WZQ341" s="1"/>
      <c r="WZR341" s="1"/>
      <c r="WZS341" s="1"/>
      <c r="WZT341" s="1"/>
      <c r="WZU341" s="1"/>
      <c r="WZV341" s="1"/>
      <c r="WZW341" s="1"/>
      <c r="WZX341" s="1"/>
      <c r="WZY341" s="1"/>
      <c r="WZZ341" s="1"/>
      <c r="XAA341" s="1"/>
      <c r="XAB341" s="1"/>
      <c r="XAC341" s="1"/>
      <c r="XAD341" s="1"/>
      <c r="XAE341" s="1"/>
      <c r="XAF341" s="1"/>
      <c r="XAG341" s="1"/>
      <c r="XAH341" s="1"/>
      <c r="XAI341" s="1"/>
      <c r="XAJ341" s="1"/>
      <c r="XAK341" s="1"/>
      <c r="XAL341" s="1"/>
      <c r="XAM341" s="1"/>
      <c r="XAN341" s="1"/>
      <c r="XAO341" s="1"/>
      <c r="XAP341" s="1"/>
      <c r="XAQ341" s="1"/>
      <c r="XAR341" s="1"/>
      <c r="XAS341" s="1"/>
      <c r="XAT341" s="1"/>
      <c r="XAU341" s="1"/>
      <c r="XAV341" s="1"/>
      <c r="XAW341" s="1"/>
      <c r="XAX341" s="1"/>
      <c r="XAY341" s="1"/>
      <c r="XAZ341" s="1"/>
      <c r="XBA341" s="1"/>
      <c r="XBB341" s="1"/>
      <c r="XBC341" s="1"/>
      <c r="XBD341" s="1"/>
      <c r="XBE341" s="1"/>
      <c r="XBF341" s="1"/>
      <c r="XBG341" s="1"/>
      <c r="XBH341" s="1"/>
      <c r="XBI341" s="1"/>
      <c r="XBJ341" s="1"/>
      <c r="XBK341" s="1"/>
      <c r="XBL341" s="1"/>
      <c r="XBM341" s="1"/>
      <c r="XBN341" s="1"/>
      <c r="XBO341" s="1"/>
      <c r="XBP341" s="1"/>
      <c r="XBQ341" s="1"/>
      <c r="XBR341" s="1"/>
      <c r="XBS341" s="1"/>
      <c r="XBT341" s="1"/>
      <c r="XBU341" s="1"/>
      <c r="XBV341" s="1"/>
      <c r="XBW341" s="1"/>
      <c r="XBX341" s="1"/>
      <c r="XBY341" s="1"/>
      <c r="XBZ341" s="1"/>
      <c r="XCA341" s="1"/>
      <c r="XCB341" s="1"/>
      <c r="XCC341" s="1"/>
      <c r="XCD341" s="1"/>
      <c r="XCE341" s="1"/>
      <c r="XCF341" s="1"/>
      <c r="XCG341" s="1"/>
      <c r="XCH341" s="1"/>
      <c r="XCI341" s="1"/>
      <c r="XCJ341" s="1"/>
      <c r="XCK341" s="1"/>
      <c r="XCL341" s="1"/>
      <c r="XCM341" s="1"/>
      <c r="XCN341" s="1"/>
      <c r="XCO341" s="1"/>
      <c r="XCP341" s="1"/>
      <c r="XCQ341" s="1"/>
      <c r="XCR341" s="1"/>
      <c r="XCS341" s="1"/>
      <c r="XCT341" s="1"/>
      <c r="XCU341" s="1"/>
      <c r="XCV341" s="1"/>
      <c r="XCW341" s="1"/>
      <c r="XCX341" s="1"/>
      <c r="XCY341" s="1"/>
      <c r="XCZ341" s="1"/>
      <c r="XDA341" s="1"/>
      <c r="XDB341" s="1"/>
      <c r="XDC341" s="1"/>
      <c r="XDD341" s="1"/>
      <c r="XDE341" s="1"/>
      <c r="XDF341" s="1"/>
      <c r="XDG341" s="1"/>
      <c r="XDH341" s="1"/>
      <c r="XDI341" s="1"/>
      <c r="XDJ341" s="1"/>
      <c r="XDK341" s="1"/>
      <c r="XDL341" s="1"/>
      <c r="XDM341" s="1"/>
      <c r="XDN341" s="1"/>
      <c r="XDO341" s="1"/>
      <c r="XDP341" s="1"/>
      <c r="XDQ341" s="1"/>
      <c r="XDR341" s="1"/>
      <c r="XDS341" s="1"/>
      <c r="XDT341" s="1"/>
      <c r="XDU341" s="1"/>
      <c r="XDV341" s="1"/>
      <c r="XDW341" s="1"/>
      <c r="XDX341" s="1"/>
      <c r="XDY341" s="1"/>
      <c r="XDZ341" s="1"/>
      <c r="XEA341" s="1"/>
      <c r="XEB341" s="1"/>
      <c r="XEC341" s="1"/>
      <c r="XED341" s="1"/>
      <c r="XEE341" s="1"/>
      <c r="XEF341" s="1"/>
      <c r="XEG341" s="1"/>
      <c r="XEH341" s="1"/>
      <c r="XEI341" s="1"/>
      <c r="XEJ341" s="1"/>
      <c r="XEK341" s="1"/>
      <c r="XEL341" s="1"/>
      <c r="XEM341" s="1"/>
      <c r="XEN341" s="1"/>
      <c r="XEO341" s="1"/>
      <c r="XEP341" s="1"/>
      <c r="XEQ341" s="1"/>
      <c r="XER341" s="1"/>
      <c r="XES341" s="1"/>
      <c r="XET341" s="1"/>
      <c r="XEU341" s="1"/>
      <c r="XEV341" s="1"/>
      <c r="XEW341" s="1"/>
      <c r="XEX341" s="1"/>
      <c r="XEY341" s="1"/>
      <c r="XEZ341" s="1"/>
      <c r="XFA341" s="1"/>
      <c r="XFB341" s="1"/>
      <c r="XFC341" s="1"/>
    </row>
    <row r="342" spans="1:150 16226:16383" s="3" customFormat="1" ht="20.25" customHeight="1" x14ac:dyDescent="0.35">
      <c r="A342" s="84">
        <f t="shared" si="175"/>
        <v>4</v>
      </c>
      <c r="B342" s="85"/>
      <c r="C342" s="49" t="s">
        <v>329</v>
      </c>
      <c r="D342" s="86" t="s">
        <v>401</v>
      </c>
      <c r="E342" s="88"/>
      <c r="F342" s="88"/>
      <c r="G342" s="88"/>
      <c r="H342" s="89"/>
      <c r="I342" s="1"/>
      <c r="J342" s="1"/>
      <c r="K342" s="1"/>
      <c r="L342" s="1"/>
      <c r="M342" s="1"/>
      <c r="N342" s="1"/>
      <c r="O342" s="1"/>
      <c r="P342" s="1"/>
      <c r="Q342" s="1"/>
      <c r="R342" s="1"/>
      <c r="S342" s="1"/>
      <c r="T342" s="22" t="str">
        <f t="shared" ca="1" si="174"/>
        <v>404,..,4104</v>
      </c>
      <c r="U342" s="22">
        <f t="shared" ref="U342:V342" ca="1" si="177">U341+1</f>
        <v>404</v>
      </c>
      <c r="V342" s="22">
        <f t="shared" ca="1" si="177"/>
        <v>4104</v>
      </c>
      <c r="W342" s="1"/>
      <c r="X342" s="1"/>
      <c r="Y342" s="1"/>
      <c r="Z342" s="1"/>
      <c r="AA342" s="1"/>
      <c r="AB342" s="1"/>
      <c r="AC342" s="1"/>
      <c r="AD342" s="1"/>
      <c r="AE342" s="1"/>
      <c r="AF342" s="1"/>
      <c r="AG342" s="1"/>
      <c r="AH342" s="1"/>
      <c r="AI342" s="1"/>
      <c r="AJ342" s="1"/>
      <c r="AK342" s="1"/>
      <c r="AL342" s="1"/>
      <c r="AM342" s="1"/>
      <c r="AN342" s="1"/>
      <c r="AO342" s="1"/>
      <c r="AP342" s="1"/>
      <c r="AQ342" s="1"/>
      <c r="AR342" s="1"/>
      <c r="AS342" s="1"/>
      <c r="AT342" s="1"/>
      <c r="AU342" s="1"/>
      <c r="AV342" s="1"/>
      <c r="AW342" s="1"/>
      <c r="AX342" s="1"/>
      <c r="AY342" s="1"/>
      <c r="AZ342" s="1"/>
      <c r="BA342" s="1"/>
      <c r="BB342" s="1"/>
      <c r="BC342" s="1"/>
      <c r="BD342" s="1"/>
      <c r="BE342" s="1"/>
      <c r="BF342" s="1"/>
      <c r="BG342" s="1"/>
      <c r="BH342" s="1"/>
      <c r="BI342" s="1"/>
      <c r="BJ342" s="1"/>
      <c r="BK342" s="1"/>
      <c r="BL342" s="1"/>
      <c r="BM342" s="1"/>
      <c r="BN342" s="1"/>
      <c r="BO342" s="1"/>
      <c r="BP342" s="1"/>
      <c r="BQ342" s="1"/>
      <c r="BR342" s="1"/>
      <c r="BS342" s="1"/>
      <c r="BT342" s="1"/>
      <c r="BU342" s="1"/>
      <c r="BV342" s="1"/>
      <c r="BW342" s="1"/>
      <c r="BX342" s="1"/>
      <c r="BY342" s="1"/>
      <c r="BZ342" s="1"/>
      <c r="CA342" s="1"/>
      <c r="CB342" s="1"/>
      <c r="CC342" s="1"/>
      <c r="CD342" s="1"/>
      <c r="CE342" s="1"/>
      <c r="CF342" s="1"/>
      <c r="CG342" s="1"/>
      <c r="CH342" s="1"/>
      <c r="CI342" s="1"/>
      <c r="CJ342" s="1"/>
      <c r="CK342" s="1"/>
      <c r="CL342" s="1"/>
      <c r="CM342" s="1"/>
      <c r="CN342" s="1"/>
      <c r="CO342" s="1"/>
      <c r="CP342" s="1"/>
      <c r="CQ342" s="1"/>
      <c r="CR342" s="1"/>
      <c r="CS342" s="1"/>
      <c r="CT342" s="1"/>
      <c r="CU342" s="1"/>
      <c r="CV342" s="1"/>
      <c r="CW342" s="1"/>
      <c r="CX342" s="1"/>
      <c r="CY342" s="1"/>
      <c r="CZ342" s="1"/>
      <c r="DA342" s="1"/>
      <c r="DB342" s="1"/>
      <c r="DC342" s="1"/>
      <c r="DD342" s="1"/>
      <c r="DE342" s="1"/>
      <c r="DF342" s="1"/>
      <c r="DG342" s="1"/>
      <c r="DH342" s="1"/>
      <c r="DI342" s="1"/>
      <c r="DJ342" s="1"/>
      <c r="DK342" s="1"/>
      <c r="DL342" s="1"/>
      <c r="DM342" s="1"/>
      <c r="DN342" s="1"/>
      <c r="DO342" s="1"/>
      <c r="DP342" s="1"/>
      <c r="DQ342" s="1"/>
      <c r="DR342" s="1"/>
      <c r="DS342" s="1"/>
      <c r="DT342" s="1"/>
      <c r="DU342" s="1"/>
      <c r="DV342" s="1"/>
      <c r="DW342" s="1"/>
      <c r="DX342" s="1"/>
      <c r="DY342" s="1"/>
      <c r="DZ342" s="1"/>
      <c r="EA342" s="1"/>
      <c r="EB342" s="1"/>
      <c r="EC342" s="1"/>
      <c r="ED342" s="1"/>
      <c r="EE342" s="1"/>
      <c r="EF342" s="1"/>
      <c r="EG342" s="1"/>
      <c r="EH342" s="1"/>
      <c r="EI342" s="1"/>
      <c r="EJ342" s="1"/>
      <c r="EK342" s="1"/>
      <c r="EL342" s="1"/>
      <c r="EM342" s="1"/>
      <c r="EN342" s="1"/>
      <c r="EO342" s="1"/>
      <c r="EP342" s="1"/>
      <c r="EQ342" s="1"/>
      <c r="ER342" s="1"/>
      <c r="ES342" s="1"/>
      <c r="ET342" s="1"/>
      <c r="WZB342" s="1"/>
      <c r="WZC342" s="1"/>
      <c r="WZD342" s="1"/>
      <c r="WZE342" s="1"/>
      <c r="WZF342" s="1"/>
      <c r="WZG342" s="1"/>
      <c r="WZH342" s="1"/>
      <c r="WZI342" s="1"/>
      <c r="WZJ342" s="1"/>
      <c r="WZK342" s="1"/>
      <c r="WZL342" s="1"/>
      <c r="WZM342" s="1"/>
      <c r="WZN342" s="1"/>
      <c r="WZO342" s="1"/>
      <c r="WZP342" s="1"/>
      <c r="WZQ342" s="1"/>
      <c r="WZR342" s="1"/>
      <c r="WZS342" s="1"/>
      <c r="WZT342" s="1"/>
      <c r="WZU342" s="1"/>
      <c r="WZV342" s="1"/>
      <c r="WZW342" s="1"/>
      <c r="WZX342" s="1"/>
      <c r="WZY342" s="1"/>
      <c r="WZZ342" s="1"/>
      <c r="XAA342" s="1"/>
      <c r="XAB342" s="1"/>
      <c r="XAC342" s="1"/>
      <c r="XAD342" s="1"/>
      <c r="XAE342" s="1"/>
      <c r="XAF342" s="1"/>
      <c r="XAG342" s="1"/>
      <c r="XAH342" s="1"/>
      <c r="XAI342" s="1"/>
      <c r="XAJ342" s="1"/>
      <c r="XAK342" s="1"/>
      <c r="XAL342" s="1"/>
      <c r="XAM342" s="1"/>
      <c r="XAN342" s="1"/>
      <c r="XAO342" s="1"/>
      <c r="XAP342" s="1"/>
      <c r="XAQ342" s="1"/>
      <c r="XAR342" s="1"/>
      <c r="XAS342" s="1"/>
      <c r="XAT342" s="1"/>
      <c r="XAU342" s="1"/>
      <c r="XAV342" s="1"/>
      <c r="XAW342" s="1"/>
      <c r="XAX342" s="1"/>
      <c r="XAY342" s="1"/>
      <c r="XAZ342" s="1"/>
      <c r="XBA342" s="1"/>
      <c r="XBB342" s="1"/>
      <c r="XBC342" s="1"/>
      <c r="XBD342" s="1"/>
      <c r="XBE342" s="1"/>
      <c r="XBF342" s="1"/>
      <c r="XBG342" s="1"/>
      <c r="XBH342" s="1"/>
      <c r="XBI342" s="1"/>
      <c r="XBJ342" s="1"/>
      <c r="XBK342" s="1"/>
      <c r="XBL342" s="1"/>
      <c r="XBM342" s="1"/>
      <c r="XBN342" s="1"/>
      <c r="XBO342" s="1"/>
      <c r="XBP342" s="1"/>
      <c r="XBQ342" s="1"/>
      <c r="XBR342" s="1"/>
      <c r="XBS342" s="1"/>
      <c r="XBT342" s="1"/>
      <c r="XBU342" s="1"/>
      <c r="XBV342" s="1"/>
      <c r="XBW342" s="1"/>
      <c r="XBX342" s="1"/>
      <c r="XBY342" s="1"/>
      <c r="XBZ342" s="1"/>
      <c r="XCA342" s="1"/>
      <c r="XCB342" s="1"/>
      <c r="XCC342" s="1"/>
      <c r="XCD342" s="1"/>
      <c r="XCE342" s="1"/>
      <c r="XCF342" s="1"/>
      <c r="XCG342" s="1"/>
      <c r="XCH342" s="1"/>
      <c r="XCI342" s="1"/>
      <c r="XCJ342" s="1"/>
      <c r="XCK342" s="1"/>
      <c r="XCL342" s="1"/>
      <c r="XCM342" s="1"/>
      <c r="XCN342" s="1"/>
      <c r="XCO342" s="1"/>
      <c r="XCP342" s="1"/>
      <c r="XCQ342" s="1"/>
      <c r="XCR342" s="1"/>
      <c r="XCS342" s="1"/>
      <c r="XCT342" s="1"/>
      <c r="XCU342" s="1"/>
      <c r="XCV342" s="1"/>
      <c r="XCW342" s="1"/>
      <c r="XCX342" s="1"/>
      <c r="XCY342" s="1"/>
      <c r="XCZ342" s="1"/>
      <c r="XDA342" s="1"/>
      <c r="XDB342" s="1"/>
      <c r="XDC342" s="1"/>
      <c r="XDD342" s="1"/>
      <c r="XDE342" s="1"/>
      <c r="XDF342" s="1"/>
      <c r="XDG342" s="1"/>
      <c r="XDH342" s="1"/>
      <c r="XDI342" s="1"/>
      <c r="XDJ342" s="1"/>
      <c r="XDK342" s="1"/>
      <c r="XDL342" s="1"/>
      <c r="XDM342" s="1"/>
      <c r="XDN342" s="1"/>
      <c r="XDO342" s="1"/>
      <c r="XDP342" s="1"/>
      <c r="XDQ342" s="1"/>
      <c r="XDR342" s="1"/>
      <c r="XDS342" s="1"/>
      <c r="XDT342" s="1"/>
      <c r="XDU342" s="1"/>
      <c r="XDV342" s="1"/>
      <c r="XDW342" s="1"/>
      <c r="XDX342" s="1"/>
      <c r="XDY342" s="1"/>
      <c r="XDZ342" s="1"/>
      <c r="XEA342" s="1"/>
      <c r="XEB342" s="1"/>
      <c r="XEC342" s="1"/>
      <c r="XED342" s="1"/>
      <c r="XEE342" s="1"/>
      <c r="XEF342" s="1"/>
      <c r="XEG342" s="1"/>
      <c r="XEH342" s="1"/>
      <c r="XEI342" s="1"/>
      <c r="XEJ342" s="1"/>
      <c r="XEK342" s="1"/>
      <c r="XEL342" s="1"/>
      <c r="XEM342" s="1"/>
      <c r="XEN342" s="1"/>
      <c r="XEO342" s="1"/>
      <c r="XEP342" s="1"/>
      <c r="XEQ342" s="1"/>
      <c r="XER342" s="1"/>
      <c r="XES342" s="1"/>
      <c r="XET342" s="1"/>
      <c r="XEU342" s="1"/>
      <c r="XEV342" s="1"/>
      <c r="XEW342" s="1"/>
      <c r="XEX342" s="1"/>
      <c r="XEY342" s="1"/>
      <c r="XEZ342" s="1"/>
      <c r="XFA342" s="1"/>
      <c r="XFB342" s="1"/>
      <c r="XFC342" s="1"/>
    </row>
    <row r="343" spans="1:150 16226:16383" s="3" customFormat="1" ht="20.25" customHeight="1" x14ac:dyDescent="0.35">
      <c r="A343" s="84">
        <f t="shared" si="175"/>
        <v>5</v>
      </c>
      <c r="B343" s="85"/>
      <c r="C343" s="49" t="s">
        <v>329</v>
      </c>
      <c r="D343" s="86" t="s">
        <v>401</v>
      </c>
      <c r="E343" s="88"/>
      <c r="F343" s="88"/>
      <c r="G343" s="88"/>
      <c r="H343" s="89"/>
      <c r="I343" s="1"/>
      <c r="J343" s="1"/>
      <c r="K343" s="1"/>
      <c r="L343" s="1"/>
      <c r="M343" s="1"/>
      <c r="N343" s="1"/>
      <c r="O343" s="1"/>
      <c r="P343" s="1"/>
      <c r="Q343" s="1"/>
      <c r="R343" s="1"/>
      <c r="S343" s="1"/>
      <c r="T343" s="22" t="str">
        <f t="shared" ca="1" si="174"/>
        <v>405,..,4105</v>
      </c>
      <c r="U343" s="22">
        <f t="shared" ref="U343:V343" ca="1" si="178">U342+1</f>
        <v>405</v>
      </c>
      <c r="V343" s="22">
        <f t="shared" ca="1" si="178"/>
        <v>4105</v>
      </c>
      <c r="W343" s="1"/>
      <c r="X343" s="1"/>
      <c r="Y343" s="1"/>
      <c r="Z343" s="1"/>
      <c r="AA343" s="1"/>
      <c r="AB343" s="1"/>
      <c r="AC343" s="1"/>
      <c r="AD343" s="1"/>
      <c r="AE343" s="1"/>
      <c r="AF343" s="1"/>
      <c r="AG343" s="1"/>
      <c r="AH343" s="1"/>
      <c r="AI343" s="1"/>
      <c r="AJ343" s="1"/>
      <c r="AK343" s="1"/>
      <c r="AL343" s="1"/>
      <c r="AM343" s="1"/>
      <c r="AN343" s="1"/>
      <c r="AO343" s="1"/>
      <c r="AP343" s="1"/>
      <c r="AQ343" s="1"/>
      <c r="AR343" s="1"/>
      <c r="AS343" s="1"/>
      <c r="AT343" s="1"/>
      <c r="AU343" s="1"/>
      <c r="AV343" s="1"/>
      <c r="AW343" s="1"/>
      <c r="AX343" s="1"/>
      <c r="AY343" s="1"/>
      <c r="AZ343" s="1"/>
      <c r="BA343" s="1"/>
      <c r="BB343" s="1"/>
      <c r="BC343" s="1"/>
      <c r="BD343" s="1"/>
      <c r="BE343" s="1"/>
      <c r="BF343" s="1"/>
      <c r="BG343" s="1"/>
      <c r="BH343" s="1"/>
      <c r="BI343" s="1"/>
      <c r="BJ343" s="1"/>
      <c r="BK343" s="1"/>
      <c r="BL343" s="1"/>
      <c r="BM343" s="1"/>
      <c r="BN343" s="1"/>
      <c r="BO343" s="1"/>
      <c r="BP343" s="1"/>
      <c r="BQ343" s="1"/>
      <c r="BR343" s="1"/>
      <c r="BS343" s="1"/>
      <c r="BT343" s="1"/>
      <c r="BU343" s="1"/>
      <c r="BV343" s="1"/>
      <c r="BW343" s="1"/>
      <c r="BX343" s="1"/>
      <c r="BY343" s="1"/>
      <c r="BZ343" s="1"/>
      <c r="CA343" s="1"/>
      <c r="CB343" s="1"/>
      <c r="CC343" s="1"/>
      <c r="CD343" s="1"/>
      <c r="CE343" s="1"/>
      <c r="CF343" s="1"/>
      <c r="CG343" s="1"/>
      <c r="CH343" s="1"/>
      <c r="CI343" s="1"/>
      <c r="CJ343" s="1"/>
      <c r="CK343" s="1"/>
      <c r="CL343" s="1"/>
      <c r="CM343" s="1"/>
      <c r="CN343" s="1"/>
      <c r="CO343" s="1"/>
      <c r="CP343" s="1"/>
      <c r="CQ343" s="1"/>
      <c r="CR343" s="1"/>
      <c r="CS343" s="1"/>
      <c r="CT343" s="1"/>
      <c r="CU343" s="1"/>
      <c r="CV343" s="1"/>
      <c r="CW343" s="1"/>
      <c r="CX343" s="1"/>
      <c r="CY343" s="1"/>
      <c r="CZ343" s="1"/>
      <c r="DA343" s="1"/>
      <c r="DB343" s="1"/>
      <c r="DC343" s="1"/>
      <c r="DD343" s="1"/>
      <c r="DE343" s="1"/>
      <c r="DF343" s="1"/>
      <c r="DG343" s="1"/>
      <c r="DH343" s="1"/>
      <c r="DI343" s="1"/>
      <c r="DJ343" s="1"/>
      <c r="DK343" s="1"/>
      <c r="DL343" s="1"/>
      <c r="DM343" s="1"/>
      <c r="DN343" s="1"/>
      <c r="DO343" s="1"/>
      <c r="DP343" s="1"/>
      <c r="DQ343" s="1"/>
      <c r="DR343" s="1"/>
      <c r="DS343" s="1"/>
      <c r="DT343" s="1"/>
      <c r="DU343" s="1"/>
      <c r="DV343" s="1"/>
      <c r="DW343" s="1"/>
      <c r="DX343" s="1"/>
      <c r="DY343" s="1"/>
      <c r="DZ343" s="1"/>
      <c r="EA343" s="1"/>
      <c r="EB343" s="1"/>
      <c r="EC343" s="1"/>
      <c r="ED343" s="1"/>
      <c r="EE343" s="1"/>
      <c r="EF343" s="1"/>
      <c r="EG343" s="1"/>
      <c r="EH343" s="1"/>
      <c r="EI343" s="1"/>
      <c r="EJ343" s="1"/>
      <c r="EK343" s="1"/>
      <c r="EL343" s="1"/>
      <c r="EM343" s="1"/>
      <c r="EN343" s="1"/>
      <c r="EO343" s="1"/>
      <c r="EP343" s="1"/>
      <c r="EQ343" s="1"/>
      <c r="ER343" s="1"/>
      <c r="ES343" s="1"/>
      <c r="ET343" s="1"/>
      <c r="WZB343" s="1"/>
      <c r="WZC343" s="1"/>
      <c r="WZD343" s="1"/>
      <c r="WZE343" s="1"/>
      <c r="WZF343" s="1"/>
      <c r="WZG343" s="1"/>
      <c r="WZH343" s="1"/>
      <c r="WZI343" s="1"/>
      <c r="WZJ343" s="1"/>
      <c r="WZK343" s="1"/>
      <c r="WZL343" s="1"/>
      <c r="WZM343" s="1"/>
      <c r="WZN343" s="1"/>
      <c r="WZO343" s="1"/>
      <c r="WZP343" s="1"/>
      <c r="WZQ343" s="1"/>
      <c r="WZR343" s="1"/>
      <c r="WZS343" s="1"/>
      <c r="WZT343" s="1"/>
      <c r="WZU343" s="1"/>
      <c r="WZV343" s="1"/>
      <c r="WZW343" s="1"/>
      <c r="WZX343" s="1"/>
      <c r="WZY343" s="1"/>
      <c r="WZZ343" s="1"/>
      <c r="XAA343" s="1"/>
      <c r="XAB343" s="1"/>
      <c r="XAC343" s="1"/>
      <c r="XAD343" s="1"/>
      <c r="XAE343" s="1"/>
      <c r="XAF343" s="1"/>
      <c r="XAG343" s="1"/>
      <c r="XAH343" s="1"/>
      <c r="XAI343" s="1"/>
      <c r="XAJ343" s="1"/>
      <c r="XAK343" s="1"/>
      <c r="XAL343" s="1"/>
      <c r="XAM343" s="1"/>
      <c r="XAN343" s="1"/>
      <c r="XAO343" s="1"/>
      <c r="XAP343" s="1"/>
      <c r="XAQ343" s="1"/>
      <c r="XAR343" s="1"/>
      <c r="XAS343" s="1"/>
      <c r="XAT343" s="1"/>
      <c r="XAU343" s="1"/>
      <c r="XAV343" s="1"/>
      <c r="XAW343" s="1"/>
      <c r="XAX343" s="1"/>
      <c r="XAY343" s="1"/>
      <c r="XAZ343" s="1"/>
      <c r="XBA343" s="1"/>
      <c r="XBB343" s="1"/>
      <c r="XBC343" s="1"/>
      <c r="XBD343" s="1"/>
      <c r="XBE343" s="1"/>
      <c r="XBF343" s="1"/>
      <c r="XBG343" s="1"/>
      <c r="XBH343" s="1"/>
      <c r="XBI343" s="1"/>
      <c r="XBJ343" s="1"/>
      <c r="XBK343" s="1"/>
      <c r="XBL343" s="1"/>
      <c r="XBM343" s="1"/>
      <c r="XBN343" s="1"/>
      <c r="XBO343" s="1"/>
      <c r="XBP343" s="1"/>
      <c r="XBQ343" s="1"/>
      <c r="XBR343" s="1"/>
      <c r="XBS343" s="1"/>
      <c r="XBT343" s="1"/>
      <c r="XBU343" s="1"/>
      <c r="XBV343" s="1"/>
      <c r="XBW343" s="1"/>
      <c r="XBX343" s="1"/>
      <c r="XBY343" s="1"/>
      <c r="XBZ343" s="1"/>
      <c r="XCA343" s="1"/>
      <c r="XCB343" s="1"/>
      <c r="XCC343" s="1"/>
      <c r="XCD343" s="1"/>
      <c r="XCE343" s="1"/>
      <c r="XCF343" s="1"/>
      <c r="XCG343" s="1"/>
      <c r="XCH343" s="1"/>
      <c r="XCI343" s="1"/>
      <c r="XCJ343" s="1"/>
      <c r="XCK343" s="1"/>
      <c r="XCL343" s="1"/>
      <c r="XCM343" s="1"/>
      <c r="XCN343" s="1"/>
      <c r="XCO343" s="1"/>
      <c r="XCP343" s="1"/>
      <c r="XCQ343" s="1"/>
      <c r="XCR343" s="1"/>
      <c r="XCS343" s="1"/>
      <c r="XCT343" s="1"/>
      <c r="XCU343" s="1"/>
      <c r="XCV343" s="1"/>
      <c r="XCW343" s="1"/>
      <c r="XCX343" s="1"/>
      <c r="XCY343" s="1"/>
      <c r="XCZ343" s="1"/>
      <c r="XDA343" s="1"/>
      <c r="XDB343" s="1"/>
      <c r="XDC343" s="1"/>
      <c r="XDD343" s="1"/>
      <c r="XDE343" s="1"/>
      <c r="XDF343" s="1"/>
      <c r="XDG343" s="1"/>
      <c r="XDH343" s="1"/>
      <c r="XDI343" s="1"/>
      <c r="XDJ343" s="1"/>
      <c r="XDK343" s="1"/>
      <c r="XDL343" s="1"/>
      <c r="XDM343" s="1"/>
      <c r="XDN343" s="1"/>
      <c r="XDO343" s="1"/>
      <c r="XDP343" s="1"/>
      <c r="XDQ343" s="1"/>
      <c r="XDR343" s="1"/>
      <c r="XDS343" s="1"/>
      <c r="XDT343" s="1"/>
      <c r="XDU343" s="1"/>
      <c r="XDV343" s="1"/>
      <c r="XDW343" s="1"/>
      <c r="XDX343" s="1"/>
      <c r="XDY343" s="1"/>
      <c r="XDZ343" s="1"/>
      <c r="XEA343" s="1"/>
      <c r="XEB343" s="1"/>
      <c r="XEC343" s="1"/>
      <c r="XED343" s="1"/>
      <c r="XEE343" s="1"/>
      <c r="XEF343" s="1"/>
      <c r="XEG343" s="1"/>
      <c r="XEH343" s="1"/>
      <c r="XEI343" s="1"/>
      <c r="XEJ343" s="1"/>
      <c r="XEK343" s="1"/>
      <c r="XEL343" s="1"/>
      <c r="XEM343" s="1"/>
      <c r="XEN343" s="1"/>
      <c r="XEO343" s="1"/>
      <c r="XEP343" s="1"/>
      <c r="XEQ343" s="1"/>
      <c r="XER343" s="1"/>
      <c r="XES343" s="1"/>
      <c r="XET343" s="1"/>
      <c r="XEU343" s="1"/>
      <c r="XEV343" s="1"/>
      <c r="XEW343" s="1"/>
      <c r="XEX343" s="1"/>
      <c r="XEY343" s="1"/>
      <c r="XEZ343" s="1"/>
      <c r="XFA343" s="1"/>
      <c r="XFB343" s="1"/>
      <c r="XFC343" s="1"/>
    </row>
    <row r="344" spans="1:150 16226:16383" s="3" customFormat="1" ht="20.25" customHeight="1" x14ac:dyDescent="0.35">
      <c r="A344" s="84">
        <f t="shared" si="175"/>
        <v>6</v>
      </c>
      <c r="B344" s="85"/>
      <c r="C344" s="49" t="s">
        <v>329</v>
      </c>
      <c r="D344" s="86" t="s">
        <v>401</v>
      </c>
      <c r="E344" s="88"/>
      <c r="F344" s="88"/>
      <c r="G344" s="88"/>
      <c r="H344" s="89"/>
      <c r="I344" s="1"/>
      <c r="J344" s="1"/>
      <c r="K344" s="1"/>
      <c r="L344" s="1"/>
      <c r="M344" s="1"/>
      <c r="N344" s="1"/>
      <c r="O344" s="1"/>
      <c r="P344" s="1"/>
      <c r="Q344" s="1"/>
      <c r="R344" s="1"/>
      <c r="S344" s="1"/>
      <c r="T344" s="22" t="str">
        <f t="shared" ca="1" si="174"/>
        <v>406,..,4106</v>
      </c>
      <c r="U344" s="22">
        <f t="shared" ref="U344:V344" ca="1" si="179">U343+1</f>
        <v>406</v>
      </c>
      <c r="V344" s="22">
        <f t="shared" ca="1" si="179"/>
        <v>4106</v>
      </c>
      <c r="W344" s="1"/>
      <c r="X344" s="1"/>
      <c r="Y344" s="1"/>
      <c r="Z344" s="1"/>
      <c r="AA344" s="1"/>
      <c r="AB344" s="1"/>
      <c r="AC344" s="1"/>
      <c r="AD344" s="1"/>
      <c r="AE344" s="1"/>
      <c r="AF344" s="1"/>
      <c r="AG344" s="1"/>
      <c r="AH344" s="1"/>
      <c r="AI344" s="1"/>
      <c r="AJ344" s="1"/>
      <c r="AK344" s="1"/>
      <c r="AL344" s="1"/>
      <c r="AM344" s="1"/>
      <c r="AN344" s="1"/>
      <c r="AO344" s="1"/>
      <c r="AP344" s="1"/>
      <c r="AQ344" s="1"/>
      <c r="AR344" s="1"/>
      <c r="AS344" s="1"/>
      <c r="AT344" s="1"/>
      <c r="AU344" s="1"/>
      <c r="AV344" s="1"/>
      <c r="AW344" s="1"/>
      <c r="AX344" s="1"/>
      <c r="AY344" s="1"/>
      <c r="AZ344" s="1"/>
      <c r="BA344" s="1"/>
      <c r="BB344" s="1"/>
      <c r="BC344" s="1"/>
      <c r="BD344" s="1"/>
      <c r="BE344" s="1"/>
      <c r="BF344" s="1"/>
      <c r="BG344" s="1"/>
      <c r="BH344" s="1"/>
      <c r="BI344" s="1"/>
      <c r="BJ344" s="1"/>
      <c r="BK344" s="1"/>
      <c r="BL344" s="1"/>
      <c r="BM344" s="1"/>
      <c r="BN344" s="1"/>
      <c r="BO344" s="1"/>
      <c r="BP344" s="1"/>
      <c r="BQ344" s="1"/>
      <c r="BR344" s="1"/>
      <c r="BS344" s="1"/>
      <c r="BT344" s="1"/>
      <c r="BU344" s="1"/>
      <c r="BV344" s="1"/>
      <c r="BW344" s="1"/>
      <c r="BX344" s="1"/>
      <c r="BY344" s="1"/>
      <c r="BZ344" s="1"/>
      <c r="CA344" s="1"/>
      <c r="CB344" s="1"/>
      <c r="CC344" s="1"/>
      <c r="CD344" s="1"/>
      <c r="CE344" s="1"/>
      <c r="CF344" s="1"/>
      <c r="CG344" s="1"/>
      <c r="CH344" s="1"/>
      <c r="CI344" s="1"/>
      <c r="CJ344" s="1"/>
      <c r="CK344" s="1"/>
      <c r="CL344" s="1"/>
      <c r="CM344" s="1"/>
      <c r="CN344" s="1"/>
      <c r="CO344" s="1"/>
      <c r="CP344" s="1"/>
      <c r="CQ344" s="1"/>
      <c r="CR344" s="1"/>
      <c r="CS344" s="1"/>
      <c r="CT344" s="1"/>
      <c r="CU344" s="1"/>
      <c r="CV344" s="1"/>
      <c r="CW344" s="1"/>
      <c r="CX344" s="1"/>
      <c r="CY344" s="1"/>
      <c r="CZ344" s="1"/>
      <c r="DA344" s="1"/>
      <c r="DB344" s="1"/>
      <c r="DC344" s="1"/>
      <c r="DD344" s="1"/>
      <c r="DE344" s="1"/>
      <c r="DF344" s="1"/>
      <c r="DG344" s="1"/>
      <c r="DH344" s="1"/>
      <c r="DI344" s="1"/>
      <c r="DJ344" s="1"/>
      <c r="DK344" s="1"/>
      <c r="DL344" s="1"/>
      <c r="DM344" s="1"/>
      <c r="DN344" s="1"/>
      <c r="DO344" s="1"/>
      <c r="DP344" s="1"/>
      <c r="DQ344" s="1"/>
      <c r="DR344" s="1"/>
      <c r="DS344" s="1"/>
      <c r="DT344" s="1"/>
      <c r="DU344" s="1"/>
      <c r="DV344" s="1"/>
      <c r="DW344" s="1"/>
      <c r="DX344" s="1"/>
      <c r="DY344" s="1"/>
      <c r="DZ344" s="1"/>
      <c r="EA344" s="1"/>
      <c r="EB344" s="1"/>
      <c r="EC344" s="1"/>
      <c r="ED344" s="1"/>
      <c r="EE344" s="1"/>
      <c r="EF344" s="1"/>
      <c r="EG344" s="1"/>
      <c r="EH344" s="1"/>
      <c r="EI344" s="1"/>
      <c r="EJ344" s="1"/>
      <c r="EK344" s="1"/>
      <c r="EL344" s="1"/>
      <c r="EM344" s="1"/>
      <c r="EN344" s="1"/>
      <c r="EO344" s="1"/>
      <c r="EP344" s="1"/>
      <c r="EQ344" s="1"/>
      <c r="ER344" s="1"/>
      <c r="ES344" s="1"/>
      <c r="ET344" s="1"/>
      <c r="WZB344" s="1"/>
      <c r="WZC344" s="1"/>
      <c r="WZD344" s="1"/>
      <c r="WZE344" s="1"/>
      <c r="WZF344" s="1"/>
      <c r="WZG344" s="1"/>
      <c r="WZH344" s="1"/>
      <c r="WZI344" s="1"/>
      <c r="WZJ344" s="1"/>
      <c r="WZK344" s="1"/>
      <c r="WZL344" s="1"/>
      <c r="WZM344" s="1"/>
      <c r="WZN344" s="1"/>
      <c r="WZO344" s="1"/>
      <c r="WZP344" s="1"/>
      <c r="WZQ344" s="1"/>
      <c r="WZR344" s="1"/>
      <c r="WZS344" s="1"/>
      <c r="WZT344" s="1"/>
      <c r="WZU344" s="1"/>
      <c r="WZV344" s="1"/>
      <c r="WZW344" s="1"/>
      <c r="WZX344" s="1"/>
      <c r="WZY344" s="1"/>
      <c r="WZZ344" s="1"/>
      <c r="XAA344" s="1"/>
      <c r="XAB344" s="1"/>
      <c r="XAC344" s="1"/>
      <c r="XAD344" s="1"/>
      <c r="XAE344" s="1"/>
      <c r="XAF344" s="1"/>
      <c r="XAG344" s="1"/>
      <c r="XAH344" s="1"/>
      <c r="XAI344" s="1"/>
      <c r="XAJ344" s="1"/>
      <c r="XAK344" s="1"/>
      <c r="XAL344" s="1"/>
      <c r="XAM344" s="1"/>
      <c r="XAN344" s="1"/>
      <c r="XAO344" s="1"/>
      <c r="XAP344" s="1"/>
      <c r="XAQ344" s="1"/>
      <c r="XAR344" s="1"/>
      <c r="XAS344" s="1"/>
      <c r="XAT344" s="1"/>
      <c r="XAU344" s="1"/>
      <c r="XAV344" s="1"/>
      <c r="XAW344" s="1"/>
      <c r="XAX344" s="1"/>
      <c r="XAY344" s="1"/>
      <c r="XAZ344" s="1"/>
      <c r="XBA344" s="1"/>
      <c r="XBB344" s="1"/>
      <c r="XBC344" s="1"/>
      <c r="XBD344" s="1"/>
      <c r="XBE344" s="1"/>
      <c r="XBF344" s="1"/>
      <c r="XBG344" s="1"/>
      <c r="XBH344" s="1"/>
      <c r="XBI344" s="1"/>
      <c r="XBJ344" s="1"/>
      <c r="XBK344" s="1"/>
      <c r="XBL344" s="1"/>
      <c r="XBM344" s="1"/>
      <c r="XBN344" s="1"/>
      <c r="XBO344" s="1"/>
      <c r="XBP344" s="1"/>
      <c r="XBQ344" s="1"/>
      <c r="XBR344" s="1"/>
      <c r="XBS344" s="1"/>
      <c r="XBT344" s="1"/>
      <c r="XBU344" s="1"/>
      <c r="XBV344" s="1"/>
      <c r="XBW344" s="1"/>
      <c r="XBX344" s="1"/>
      <c r="XBY344" s="1"/>
      <c r="XBZ344" s="1"/>
      <c r="XCA344" s="1"/>
      <c r="XCB344" s="1"/>
      <c r="XCC344" s="1"/>
      <c r="XCD344" s="1"/>
      <c r="XCE344" s="1"/>
      <c r="XCF344" s="1"/>
      <c r="XCG344" s="1"/>
      <c r="XCH344" s="1"/>
      <c r="XCI344" s="1"/>
      <c r="XCJ344" s="1"/>
      <c r="XCK344" s="1"/>
      <c r="XCL344" s="1"/>
      <c r="XCM344" s="1"/>
      <c r="XCN344" s="1"/>
      <c r="XCO344" s="1"/>
      <c r="XCP344" s="1"/>
      <c r="XCQ344" s="1"/>
      <c r="XCR344" s="1"/>
      <c r="XCS344" s="1"/>
      <c r="XCT344" s="1"/>
      <c r="XCU344" s="1"/>
      <c r="XCV344" s="1"/>
      <c r="XCW344" s="1"/>
      <c r="XCX344" s="1"/>
      <c r="XCY344" s="1"/>
      <c r="XCZ344" s="1"/>
      <c r="XDA344" s="1"/>
      <c r="XDB344" s="1"/>
      <c r="XDC344" s="1"/>
      <c r="XDD344" s="1"/>
      <c r="XDE344" s="1"/>
      <c r="XDF344" s="1"/>
      <c r="XDG344" s="1"/>
      <c r="XDH344" s="1"/>
      <c r="XDI344" s="1"/>
      <c r="XDJ344" s="1"/>
      <c r="XDK344" s="1"/>
      <c r="XDL344" s="1"/>
      <c r="XDM344" s="1"/>
      <c r="XDN344" s="1"/>
      <c r="XDO344" s="1"/>
      <c r="XDP344" s="1"/>
      <c r="XDQ344" s="1"/>
      <c r="XDR344" s="1"/>
      <c r="XDS344" s="1"/>
      <c r="XDT344" s="1"/>
      <c r="XDU344" s="1"/>
      <c r="XDV344" s="1"/>
      <c r="XDW344" s="1"/>
      <c r="XDX344" s="1"/>
      <c r="XDY344" s="1"/>
      <c r="XDZ344" s="1"/>
      <c r="XEA344" s="1"/>
      <c r="XEB344" s="1"/>
      <c r="XEC344" s="1"/>
      <c r="XED344" s="1"/>
      <c r="XEE344" s="1"/>
      <c r="XEF344" s="1"/>
      <c r="XEG344" s="1"/>
      <c r="XEH344" s="1"/>
      <c r="XEI344" s="1"/>
      <c r="XEJ344" s="1"/>
      <c r="XEK344" s="1"/>
      <c r="XEL344" s="1"/>
      <c r="XEM344" s="1"/>
      <c r="XEN344" s="1"/>
      <c r="XEO344" s="1"/>
      <c r="XEP344" s="1"/>
      <c r="XEQ344" s="1"/>
      <c r="XER344" s="1"/>
      <c r="XES344" s="1"/>
      <c r="XET344" s="1"/>
      <c r="XEU344" s="1"/>
      <c r="XEV344" s="1"/>
      <c r="XEW344" s="1"/>
      <c r="XEX344" s="1"/>
      <c r="XEY344" s="1"/>
      <c r="XEZ344" s="1"/>
      <c r="XFA344" s="1"/>
      <c r="XFB344" s="1"/>
      <c r="XFC344" s="1"/>
    </row>
    <row r="345" spans="1:150 16226:16383" ht="20.5" x14ac:dyDescent="0.35">
      <c r="A345" s="113" t="s">
        <v>70</v>
      </c>
      <c r="B345" s="113"/>
      <c r="C345" s="113"/>
      <c r="D345" s="113"/>
      <c r="E345" s="113"/>
      <c r="F345" s="113"/>
      <c r="G345" s="113"/>
      <c r="H345" s="113"/>
    </row>
    <row r="346" spans="1:150 16226:16383" ht="20.5" x14ac:dyDescent="0.35">
      <c r="A346" s="75" t="s">
        <v>236</v>
      </c>
      <c r="B346" s="115" t="s">
        <v>404</v>
      </c>
      <c r="C346" s="115"/>
      <c r="D346" s="115"/>
      <c r="E346" s="115"/>
      <c r="F346" s="115"/>
      <c r="G346" s="115"/>
      <c r="H346" s="115"/>
    </row>
    <row r="347" spans="1:150 16226:16383" ht="20.5" x14ac:dyDescent="0.35">
      <c r="A347" s="75" t="s">
        <v>236</v>
      </c>
      <c r="B347" s="115" t="s">
        <v>237</v>
      </c>
      <c r="C347" s="115"/>
      <c r="D347" s="115"/>
      <c r="E347" s="115"/>
      <c r="F347" s="115"/>
      <c r="G347" s="115"/>
      <c r="H347" s="115"/>
    </row>
    <row r="348" spans="1:150 16226:16383" ht="20.5" x14ac:dyDescent="0.35">
      <c r="A348" s="75" t="s">
        <v>236</v>
      </c>
      <c r="B348" s="115" t="s">
        <v>386</v>
      </c>
      <c r="C348" s="115"/>
      <c r="D348" s="115"/>
      <c r="E348" s="115"/>
      <c r="F348" s="115"/>
      <c r="G348" s="115"/>
      <c r="H348" s="115"/>
    </row>
    <row r="349" spans="1:150 16226:16383" ht="20.5" x14ac:dyDescent="0.35">
      <c r="A349" s="75" t="s">
        <v>236</v>
      </c>
      <c r="B349" s="115" t="s">
        <v>238</v>
      </c>
      <c r="C349" s="115"/>
      <c r="D349" s="115"/>
      <c r="E349" s="115"/>
      <c r="F349" s="115"/>
      <c r="G349" s="115"/>
      <c r="H349" s="115"/>
    </row>
    <row r="350" spans="1:150 16226:16383" ht="20.5" x14ac:dyDescent="0.35">
      <c r="A350" s="75" t="s">
        <v>236</v>
      </c>
      <c r="B350" s="115" t="s">
        <v>239</v>
      </c>
      <c r="C350" s="115"/>
      <c r="D350" s="115"/>
      <c r="E350" s="115"/>
      <c r="F350" s="115"/>
      <c r="G350" s="115"/>
      <c r="H350" s="115"/>
    </row>
    <row r="351" spans="1:150 16226:16383" ht="20.5" x14ac:dyDescent="0.35">
      <c r="A351" s="75" t="s">
        <v>236</v>
      </c>
      <c r="B351" s="115" t="s">
        <v>402</v>
      </c>
      <c r="C351" s="115"/>
      <c r="D351" s="115"/>
      <c r="E351" s="115"/>
      <c r="F351" s="115"/>
      <c r="G351" s="115"/>
      <c r="H351" s="115"/>
    </row>
    <row r="352" spans="1:150 16226:16383" ht="89.25" customHeight="1" x14ac:dyDescent="0.35">
      <c r="A352" s="75" t="s">
        <v>236</v>
      </c>
      <c r="B352" s="115" t="s">
        <v>406</v>
      </c>
      <c r="C352" s="115"/>
      <c r="D352" s="115"/>
      <c r="E352" s="115"/>
      <c r="F352" s="115"/>
      <c r="G352" s="115"/>
      <c r="H352" s="115"/>
    </row>
    <row r="353" spans="1:8" ht="24.75" customHeight="1" x14ac:dyDescent="0.35">
      <c r="A353" s="75" t="s">
        <v>236</v>
      </c>
      <c r="B353" s="115" t="s">
        <v>387</v>
      </c>
      <c r="C353" s="115"/>
      <c r="D353" s="115"/>
      <c r="E353" s="115"/>
      <c r="F353" s="115"/>
      <c r="G353" s="115"/>
      <c r="H353" s="115"/>
    </row>
    <row r="354" spans="1:8" ht="20.5" x14ac:dyDescent="0.35">
      <c r="A354" s="138" t="s">
        <v>76</v>
      </c>
      <c r="B354" s="138"/>
      <c r="C354" s="138"/>
      <c r="D354" s="138"/>
      <c r="E354" s="138"/>
      <c r="F354" s="138"/>
      <c r="G354" s="138"/>
      <c r="H354" s="138"/>
    </row>
    <row r="355" spans="1:8" ht="20.5" x14ac:dyDescent="0.35">
      <c r="A355" s="126" t="s">
        <v>71</v>
      </c>
      <c r="B355" s="126"/>
      <c r="C355" s="126"/>
      <c r="D355" s="115" t="str">
        <f>C3</f>
        <v>Codename LIT Tower A, B &amp; C</v>
      </c>
      <c r="E355" s="115"/>
      <c r="F355" s="115"/>
      <c r="G355" s="115"/>
      <c r="H355" s="115"/>
    </row>
    <row r="356" spans="1:8" ht="40.5" customHeight="1" x14ac:dyDescent="0.35">
      <c r="A356" s="126" t="s">
        <v>106</v>
      </c>
      <c r="B356" s="126"/>
      <c r="C356" s="126"/>
      <c r="D356" s="115" t="str">
        <f>C9</f>
        <v>CTS 165, 167, 168, 169, 170, 171, 172, 173, 174, 175, 176, 177, 178, 179, 180, 181, 182, 183, 184, 185, 186, 187, 188p, 189, 190 at Thane (M Corp.), Thane, Thane, 400602.</v>
      </c>
      <c r="E356" s="115"/>
      <c r="F356" s="115"/>
      <c r="G356" s="115"/>
      <c r="H356" s="115"/>
    </row>
    <row r="357" spans="1:8" ht="20.25" customHeight="1" x14ac:dyDescent="0.35">
      <c r="A357" s="147" t="s">
        <v>112</v>
      </c>
      <c r="B357" s="147"/>
      <c r="C357" s="147"/>
      <c r="D357" s="81" t="str">
        <f>G3</f>
        <v>03/07/2025 @ 02:01PM</v>
      </c>
      <c r="E357" s="82"/>
      <c r="F357" s="82"/>
      <c r="G357" s="82"/>
      <c r="H357" s="83"/>
    </row>
    <row r="358" spans="1:8" ht="20.5" x14ac:dyDescent="0.35">
      <c r="A358" s="10"/>
      <c r="B358" s="11"/>
      <c r="C358" s="11"/>
      <c r="D358" s="11"/>
      <c r="E358" s="11"/>
      <c r="F358" s="11"/>
      <c r="G358" s="11"/>
      <c r="H358" s="7"/>
    </row>
    <row r="359" spans="1:8" ht="20.5" x14ac:dyDescent="0.35">
      <c r="A359" s="12"/>
      <c r="B359" s="193"/>
      <c r="C359" s="193"/>
      <c r="D359" s="193"/>
      <c r="E359" s="193"/>
      <c r="F359" s="193"/>
      <c r="G359" s="193"/>
      <c r="H359" s="8"/>
    </row>
    <row r="360" spans="1:8" ht="20.5" x14ac:dyDescent="0.35">
      <c r="A360" s="12"/>
      <c r="B360" s="193"/>
      <c r="C360" s="193"/>
      <c r="D360" s="193"/>
      <c r="E360" s="193"/>
      <c r="F360" s="193"/>
      <c r="G360" s="193"/>
      <c r="H360" s="8"/>
    </row>
    <row r="361" spans="1:8" ht="20.5" x14ac:dyDescent="0.35">
      <c r="A361" s="12"/>
      <c r="B361" s="193"/>
      <c r="C361" s="193"/>
      <c r="D361" s="193"/>
      <c r="E361" s="193"/>
      <c r="F361" s="193"/>
      <c r="G361" s="193"/>
      <c r="H361" s="8"/>
    </row>
    <row r="362" spans="1:8" ht="20.5" x14ac:dyDescent="0.35">
      <c r="A362" s="12"/>
      <c r="B362" s="193"/>
      <c r="C362" s="193"/>
      <c r="D362" s="193"/>
      <c r="E362" s="193"/>
      <c r="F362" s="193"/>
      <c r="G362" s="193"/>
      <c r="H362" s="8"/>
    </row>
    <row r="363" spans="1:8" ht="20.5" x14ac:dyDescent="0.35">
      <c r="A363" s="12"/>
      <c r="B363" s="193"/>
      <c r="C363" s="193"/>
      <c r="D363" s="193"/>
      <c r="E363" s="193"/>
      <c r="F363" s="193"/>
      <c r="G363" s="193"/>
      <c r="H363" s="8"/>
    </row>
    <row r="364" spans="1:8" ht="20.5" x14ac:dyDescent="0.35">
      <c r="A364" s="12"/>
      <c r="B364" s="193"/>
      <c r="C364" s="193"/>
      <c r="D364" s="193"/>
      <c r="E364" s="193"/>
      <c r="F364" s="193"/>
      <c r="G364" s="193"/>
      <c r="H364" s="8"/>
    </row>
    <row r="365" spans="1:8" ht="20.5" x14ac:dyDescent="0.35">
      <c r="A365" s="12"/>
      <c r="B365" s="193"/>
      <c r="C365" s="193"/>
      <c r="D365" s="193"/>
      <c r="E365" s="193"/>
      <c r="F365" s="193"/>
      <c r="G365" s="193"/>
      <c r="H365" s="8"/>
    </row>
    <row r="366" spans="1:8" ht="20.5" x14ac:dyDescent="0.35">
      <c r="A366" s="12"/>
      <c r="B366" s="193"/>
      <c r="C366" s="193"/>
      <c r="D366" s="193"/>
      <c r="E366" s="193"/>
      <c r="F366" s="193"/>
      <c r="G366" s="193"/>
      <c r="H366" s="8"/>
    </row>
    <row r="367" spans="1:8" ht="20.5" x14ac:dyDescent="0.35">
      <c r="A367" s="12"/>
      <c r="B367" s="193"/>
      <c r="C367" s="193"/>
      <c r="D367" s="193"/>
      <c r="E367" s="193"/>
      <c r="F367" s="193"/>
      <c r="G367" s="193"/>
      <c r="H367" s="8"/>
    </row>
    <row r="368" spans="1:8" ht="20.5" x14ac:dyDescent="0.35">
      <c r="A368" s="12"/>
      <c r="B368" s="193"/>
      <c r="C368" s="193"/>
      <c r="D368" s="193"/>
      <c r="E368" s="193"/>
      <c r="F368" s="193"/>
      <c r="G368" s="193"/>
      <c r="H368" s="8"/>
    </row>
    <row r="369" spans="1:8" ht="20.5" x14ac:dyDescent="0.35">
      <c r="A369" s="12"/>
      <c r="B369" s="193"/>
      <c r="C369" s="193"/>
      <c r="D369" s="193"/>
      <c r="E369" s="193"/>
      <c r="F369" s="193"/>
      <c r="G369" s="193"/>
      <c r="H369" s="8"/>
    </row>
    <row r="370" spans="1:8" ht="20.5" x14ac:dyDescent="0.35">
      <c r="A370" s="12"/>
      <c r="B370" s="193"/>
      <c r="C370" s="193"/>
      <c r="D370" s="193"/>
      <c r="E370" s="193"/>
      <c r="F370" s="193"/>
      <c r="G370" s="193"/>
      <c r="H370" s="8"/>
    </row>
    <row r="371" spans="1:8" ht="20.5" x14ac:dyDescent="0.35">
      <c r="A371" s="12"/>
      <c r="B371" s="193"/>
      <c r="C371" s="193"/>
      <c r="D371" s="193"/>
      <c r="E371" s="193"/>
      <c r="F371" s="193"/>
      <c r="G371" s="193"/>
      <c r="H371" s="8"/>
    </row>
    <row r="372" spans="1:8" ht="20.5" x14ac:dyDescent="0.35">
      <c r="A372" s="12"/>
      <c r="B372" s="193"/>
      <c r="C372" s="193"/>
      <c r="D372" s="193"/>
      <c r="E372" s="193"/>
      <c r="F372" s="193"/>
      <c r="G372" s="193"/>
      <c r="H372" s="8"/>
    </row>
    <row r="373" spans="1:8" ht="20.5" x14ac:dyDescent="0.35">
      <c r="A373" s="12"/>
      <c r="B373" s="193"/>
      <c r="C373" s="193"/>
      <c r="D373" s="193"/>
      <c r="E373" s="193"/>
      <c r="F373" s="193"/>
      <c r="G373" s="193"/>
      <c r="H373" s="8"/>
    </row>
    <row r="374" spans="1:8" ht="20.5" x14ac:dyDescent="0.35">
      <c r="A374" s="12"/>
      <c r="B374" s="193"/>
      <c r="C374" s="193"/>
      <c r="D374" s="193"/>
      <c r="E374" s="193"/>
      <c r="F374" s="193"/>
      <c r="G374" s="193"/>
      <c r="H374" s="8"/>
    </row>
    <row r="375" spans="1:8" ht="20.5" x14ac:dyDescent="0.35">
      <c r="A375" s="12"/>
      <c r="B375" s="193"/>
      <c r="C375" s="193"/>
      <c r="D375" s="193"/>
      <c r="E375" s="193"/>
      <c r="F375" s="193"/>
      <c r="G375" s="193"/>
      <c r="H375" s="8"/>
    </row>
    <row r="376" spans="1:8" ht="20.5" x14ac:dyDescent="0.35">
      <c r="A376" s="12"/>
      <c r="B376" s="193"/>
      <c r="C376" s="193"/>
      <c r="D376" s="193"/>
      <c r="E376" s="193"/>
      <c r="F376" s="193"/>
      <c r="G376" s="193"/>
      <c r="H376" s="8"/>
    </row>
    <row r="377" spans="1:8" ht="20.5" x14ac:dyDescent="0.35">
      <c r="A377" s="12"/>
      <c r="B377" s="193"/>
      <c r="C377" s="193"/>
      <c r="D377" s="193"/>
      <c r="E377" s="193"/>
      <c r="F377" s="193"/>
      <c r="G377" s="193"/>
      <c r="H377" s="8"/>
    </row>
    <row r="378" spans="1:8" ht="20.5" x14ac:dyDescent="0.35">
      <c r="A378" s="12"/>
      <c r="B378" s="193"/>
      <c r="C378" s="193"/>
      <c r="D378" s="193"/>
      <c r="E378" s="193"/>
      <c r="F378" s="193"/>
      <c r="G378" s="193"/>
      <c r="H378" s="8"/>
    </row>
    <row r="379" spans="1:8" ht="20.5" x14ac:dyDescent="0.35">
      <c r="A379" s="12"/>
      <c r="B379" s="193"/>
      <c r="C379" s="193"/>
      <c r="D379" s="193"/>
      <c r="E379" s="193"/>
      <c r="F379" s="193"/>
      <c r="G379" s="193"/>
      <c r="H379" s="8"/>
    </row>
    <row r="380" spans="1:8" ht="20.5" x14ac:dyDescent="0.35">
      <c r="A380" s="12"/>
      <c r="B380" s="193"/>
      <c r="C380" s="193"/>
      <c r="D380" s="193"/>
      <c r="E380" s="193"/>
      <c r="F380" s="193"/>
      <c r="G380" s="193"/>
      <c r="H380" s="8"/>
    </row>
    <row r="381" spans="1:8" ht="20.5" x14ac:dyDescent="0.35">
      <c r="A381" s="12"/>
      <c r="B381" s="193"/>
      <c r="C381" s="193"/>
      <c r="D381" s="193"/>
      <c r="E381" s="193"/>
      <c r="F381" s="193"/>
      <c r="G381" s="193"/>
      <c r="H381" s="8"/>
    </row>
    <row r="382" spans="1:8" ht="20.5" x14ac:dyDescent="0.35">
      <c r="A382" s="12"/>
      <c r="B382" s="193"/>
      <c r="C382" s="193"/>
      <c r="D382" s="193"/>
      <c r="E382" s="193"/>
      <c r="F382" s="193"/>
      <c r="G382" s="193"/>
      <c r="H382" s="8"/>
    </row>
    <row r="383" spans="1:8" ht="20.5" x14ac:dyDescent="0.35">
      <c r="A383" s="12"/>
      <c r="B383" s="193"/>
      <c r="C383" s="193"/>
      <c r="D383" s="193"/>
      <c r="E383" s="193"/>
      <c r="F383" s="193"/>
      <c r="G383" s="193"/>
      <c r="H383" s="8"/>
    </row>
    <row r="384" spans="1:8" ht="20.5" x14ac:dyDescent="0.35">
      <c r="A384" s="12"/>
      <c r="B384" s="193"/>
      <c r="C384" s="193"/>
      <c r="D384" s="193"/>
      <c r="E384" s="193"/>
      <c r="F384" s="193"/>
      <c r="G384" s="193"/>
      <c r="H384" s="8"/>
    </row>
    <row r="385" spans="1:8" ht="20.5" x14ac:dyDescent="0.35">
      <c r="A385" s="12"/>
      <c r="B385" s="193"/>
      <c r="C385" s="193"/>
      <c r="D385" s="193"/>
      <c r="E385" s="193"/>
      <c r="F385" s="193"/>
      <c r="G385" s="193"/>
      <c r="H385" s="8"/>
    </row>
    <row r="386" spans="1:8" ht="20.5" x14ac:dyDescent="0.35">
      <c r="A386" s="12"/>
      <c r="B386" s="193"/>
      <c r="C386" s="193"/>
      <c r="D386" s="193"/>
      <c r="E386" s="193"/>
      <c r="F386" s="193"/>
      <c r="G386" s="193"/>
      <c r="H386" s="8"/>
    </row>
    <row r="387" spans="1:8" ht="20.5" x14ac:dyDescent="0.35">
      <c r="A387" s="12"/>
      <c r="B387" s="193"/>
      <c r="C387" s="193"/>
      <c r="D387" s="193"/>
      <c r="E387" s="193"/>
      <c r="F387" s="193"/>
      <c r="G387" s="193"/>
      <c r="H387" s="8"/>
    </row>
    <row r="388" spans="1:8" ht="20.5" x14ac:dyDescent="0.35">
      <c r="A388" s="12"/>
      <c r="B388" s="193"/>
      <c r="C388" s="193"/>
      <c r="D388" s="193"/>
      <c r="E388" s="193"/>
      <c r="F388" s="193"/>
      <c r="G388" s="193"/>
      <c r="H388" s="8"/>
    </row>
    <row r="389" spans="1:8" ht="20.5" x14ac:dyDescent="0.35">
      <c r="A389" s="12"/>
      <c r="B389" s="193"/>
      <c r="C389" s="193"/>
      <c r="D389" s="193"/>
      <c r="E389" s="193"/>
      <c r="F389" s="193"/>
      <c r="G389" s="193"/>
      <c r="H389" s="8"/>
    </row>
    <row r="390" spans="1:8" ht="20.5" x14ac:dyDescent="0.35">
      <c r="A390" s="12"/>
      <c r="B390" s="193"/>
      <c r="C390" s="193"/>
      <c r="D390" s="193"/>
      <c r="E390" s="193"/>
      <c r="F390" s="193"/>
      <c r="G390" s="193"/>
      <c r="H390" s="8"/>
    </row>
    <row r="391" spans="1:8" ht="20.5" x14ac:dyDescent="0.35">
      <c r="A391" s="12"/>
      <c r="B391" s="193"/>
      <c r="C391" s="193"/>
      <c r="D391" s="193"/>
      <c r="E391" s="193"/>
      <c r="F391" s="193"/>
      <c r="G391" s="193"/>
      <c r="H391" s="8"/>
    </row>
    <row r="392" spans="1:8" ht="20.5" x14ac:dyDescent="0.35">
      <c r="A392" s="12"/>
      <c r="B392" s="193"/>
      <c r="C392" s="193"/>
      <c r="D392" s="193"/>
      <c r="E392" s="193"/>
      <c r="F392" s="193"/>
      <c r="G392" s="193"/>
      <c r="H392" s="8"/>
    </row>
    <row r="393" spans="1:8" ht="20.5" x14ac:dyDescent="0.35">
      <c r="A393" s="12"/>
      <c r="B393" s="193"/>
      <c r="C393" s="193"/>
      <c r="D393" s="193"/>
      <c r="E393" s="193"/>
      <c r="F393" s="193"/>
      <c r="G393" s="193"/>
      <c r="H393" s="8"/>
    </row>
    <row r="394" spans="1:8" ht="20.5" x14ac:dyDescent="0.35">
      <c r="A394" s="12"/>
      <c r="B394" s="193"/>
      <c r="C394" s="193"/>
      <c r="D394" s="193"/>
      <c r="E394" s="193"/>
      <c r="F394" s="193"/>
      <c r="G394" s="193"/>
      <c r="H394" s="8"/>
    </row>
    <row r="395" spans="1:8" ht="20.5" x14ac:dyDescent="0.35">
      <c r="A395" s="12"/>
      <c r="B395" s="193"/>
      <c r="C395" s="193"/>
      <c r="D395" s="193"/>
      <c r="E395" s="193"/>
      <c r="F395" s="193"/>
      <c r="G395" s="193"/>
      <c r="H395" s="8"/>
    </row>
    <row r="396" spans="1:8" ht="20.5" x14ac:dyDescent="0.35">
      <c r="A396" s="12"/>
      <c r="B396" s="193"/>
      <c r="C396" s="193"/>
      <c r="D396" s="193"/>
      <c r="E396" s="193"/>
      <c r="F396" s="193"/>
      <c r="G396" s="193"/>
      <c r="H396" s="8"/>
    </row>
    <row r="397" spans="1:8" ht="20.5" x14ac:dyDescent="0.35">
      <c r="A397" s="12"/>
      <c r="B397" s="193"/>
      <c r="C397" s="193"/>
      <c r="D397" s="193"/>
      <c r="E397" s="193"/>
      <c r="F397" s="193"/>
      <c r="G397" s="193"/>
      <c r="H397" s="8"/>
    </row>
    <row r="398" spans="1:8" ht="20.5" x14ac:dyDescent="0.35">
      <c r="A398" s="12"/>
      <c r="B398" s="193"/>
      <c r="C398" s="193"/>
      <c r="D398" s="193"/>
      <c r="E398" s="193"/>
      <c r="F398" s="193"/>
      <c r="G398" s="193"/>
      <c r="H398" s="8"/>
    </row>
    <row r="399" spans="1:8" ht="20.5" x14ac:dyDescent="0.35">
      <c r="A399" s="13"/>
      <c r="B399" s="14"/>
      <c r="C399" s="14"/>
      <c r="D399" s="14"/>
      <c r="E399" s="14"/>
      <c r="F399" s="14"/>
      <c r="G399" s="14"/>
      <c r="H399" s="9"/>
    </row>
    <row r="400" spans="1:8" ht="20.5" x14ac:dyDescent="0.35">
      <c r="A400" s="113" t="s">
        <v>160</v>
      </c>
      <c r="B400" s="113"/>
      <c r="C400" s="113"/>
      <c r="D400" s="113"/>
      <c r="E400" s="113"/>
      <c r="F400" s="113"/>
      <c r="G400" s="113"/>
      <c r="H400" s="113"/>
    </row>
    <row r="401" spans="1:8" ht="20.5" x14ac:dyDescent="0.35">
      <c r="A401" s="10"/>
      <c r="B401" s="11"/>
      <c r="C401" s="11"/>
      <c r="D401" s="11"/>
      <c r="E401" s="11"/>
      <c r="F401" s="11"/>
      <c r="G401" s="11"/>
      <c r="H401" s="7"/>
    </row>
    <row r="402" spans="1:8" ht="20.5" x14ac:dyDescent="0.35">
      <c r="A402" s="12"/>
      <c r="B402" s="193"/>
      <c r="C402" s="193"/>
      <c r="D402" s="193"/>
      <c r="E402" s="193"/>
      <c r="F402" s="193"/>
      <c r="G402" s="193"/>
      <c r="H402" s="8"/>
    </row>
    <row r="403" spans="1:8" ht="20.5" x14ac:dyDescent="0.35">
      <c r="A403" s="12"/>
      <c r="B403" s="193"/>
      <c r="C403" s="193"/>
      <c r="D403" s="193"/>
      <c r="E403" s="193"/>
      <c r="F403" s="193"/>
      <c r="G403" s="193"/>
      <c r="H403" s="8"/>
    </row>
    <row r="404" spans="1:8" ht="20.5" x14ac:dyDescent="0.35">
      <c r="A404" s="12"/>
      <c r="B404" s="193"/>
      <c r="C404" s="193"/>
      <c r="D404" s="193"/>
      <c r="E404" s="193"/>
      <c r="F404" s="193"/>
      <c r="G404" s="193"/>
      <c r="H404" s="8"/>
    </row>
    <row r="405" spans="1:8" ht="20.5" x14ac:dyDescent="0.35">
      <c r="A405" s="12"/>
      <c r="B405" s="193"/>
      <c r="C405" s="193"/>
      <c r="D405" s="193"/>
      <c r="E405" s="193"/>
      <c r="F405" s="193"/>
      <c r="G405" s="193"/>
      <c r="H405" s="8"/>
    </row>
    <row r="406" spans="1:8" ht="20.5" x14ac:dyDescent="0.35">
      <c r="A406" s="12"/>
      <c r="B406" s="193"/>
      <c r="C406" s="193"/>
      <c r="D406" s="193"/>
      <c r="E406" s="193"/>
      <c r="F406" s="193"/>
      <c r="G406" s="193"/>
      <c r="H406" s="8"/>
    </row>
    <row r="407" spans="1:8" ht="20.5" x14ac:dyDescent="0.35">
      <c r="A407" s="12"/>
      <c r="B407" s="193"/>
      <c r="C407" s="193"/>
      <c r="D407" s="193"/>
      <c r="E407" s="193"/>
      <c r="F407" s="193"/>
      <c r="G407" s="193"/>
      <c r="H407" s="8"/>
    </row>
    <row r="408" spans="1:8" ht="20.5" x14ac:dyDescent="0.35">
      <c r="A408" s="12"/>
      <c r="B408" s="193"/>
      <c r="C408" s="193"/>
      <c r="D408" s="193"/>
      <c r="E408" s="193"/>
      <c r="F408" s="193"/>
      <c r="G408" s="193"/>
      <c r="H408" s="8"/>
    </row>
    <row r="409" spans="1:8" ht="20.5" x14ac:dyDescent="0.35">
      <c r="A409" s="12"/>
      <c r="B409" s="193"/>
      <c r="C409" s="193"/>
      <c r="D409" s="193"/>
      <c r="E409" s="193"/>
      <c r="F409" s="193"/>
      <c r="G409" s="193"/>
      <c r="H409" s="8"/>
    </row>
    <row r="410" spans="1:8" ht="20.5" x14ac:dyDescent="0.35">
      <c r="A410" s="12"/>
      <c r="B410" s="193"/>
      <c r="C410" s="193"/>
      <c r="D410" s="193"/>
      <c r="E410" s="193"/>
      <c r="F410" s="193"/>
      <c r="G410" s="193"/>
      <c r="H410" s="8"/>
    </row>
    <row r="411" spans="1:8" ht="20.5" x14ac:dyDescent="0.35">
      <c r="A411" s="12"/>
      <c r="B411" s="193"/>
      <c r="C411" s="193"/>
      <c r="D411" s="193"/>
      <c r="E411" s="193"/>
      <c r="F411" s="193"/>
      <c r="G411" s="193"/>
      <c r="H411" s="8"/>
    </row>
    <row r="412" spans="1:8" ht="20.5" x14ac:dyDescent="0.35">
      <c r="A412" s="12"/>
      <c r="B412" s="193"/>
      <c r="C412" s="193"/>
      <c r="D412" s="193"/>
      <c r="E412" s="193"/>
      <c r="F412" s="193"/>
      <c r="G412" s="193"/>
      <c r="H412" s="8"/>
    </row>
    <row r="413" spans="1:8" ht="20.5" x14ac:dyDescent="0.35">
      <c r="A413" s="12"/>
      <c r="B413" s="193"/>
      <c r="C413" s="193"/>
      <c r="D413" s="193"/>
      <c r="E413" s="193"/>
      <c r="F413" s="193"/>
      <c r="G413" s="193"/>
      <c r="H413" s="8"/>
    </row>
    <row r="414" spans="1:8" ht="20.5" x14ac:dyDescent="0.35">
      <c r="A414" s="12"/>
      <c r="B414" s="193"/>
      <c r="C414" s="193"/>
      <c r="D414" s="193"/>
      <c r="E414" s="193"/>
      <c r="F414" s="193"/>
      <c r="G414" s="193"/>
      <c r="H414" s="8"/>
    </row>
    <row r="415" spans="1:8" ht="20.5" x14ac:dyDescent="0.35">
      <c r="A415" s="12"/>
      <c r="B415" s="193"/>
      <c r="C415" s="193"/>
      <c r="D415" s="193"/>
      <c r="E415" s="193"/>
      <c r="F415" s="193"/>
      <c r="G415" s="193"/>
      <c r="H415" s="8"/>
    </row>
    <row r="416" spans="1:8" ht="20.5" x14ac:dyDescent="0.35">
      <c r="A416" s="12"/>
      <c r="B416" s="193"/>
      <c r="C416" s="193"/>
      <c r="D416" s="193"/>
      <c r="E416" s="193"/>
      <c r="F416" s="193"/>
      <c r="G416" s="193"/>
      <c r="H416" s="8"/>
    </row>
    <row r="417" spans="1:8" ht="20.5" x14ac:dyDescent="0.35">
      <c r="A417" s="12"/>
      <c r="B417" s="193"/>
      <c r="C417" s="193"/>
      <c r="D417" s="193"/>
      <c r="E417" s="193"/>
      <c r="F417" s="193"/>
      <c r="G417" s="193"/>
      <c r="H417" s="8"/>
    </row>
    <row r="418" spans="1:8" ht="20.5" x14ac:dyDescent="0.35">
      <c r="A418" s="12"/>
      <c r="B418" s="193"/>
      <c r="C418" s="193"/>
      <c r="D418" s="193"/>
      <c r="E418" s="193"/>
      <c r="F418" s="193"/>
      <c r="G418" s="193"/>
      <c r="H418" s="8"/>
    </row>
    <row r="419" spans="1:8" ht="20.5" x14ac:dyDescent="0.35">
      <c r="A419" s="12"/>
      <c r="B419" s="193"/>
      <c r="C419" s="193"/>
      <c r="D419" s="193"/>
      <c r="E419" s="193"/>
      <c r="F419" s="193"/>
      <c r="G419" s="193"/>
      <c r="H419" s="8"/>
    </row>
    <row r="420" spans="1:8" ht="20.5" x14ac:dyDescent="0.35">
      <c r="A420" s="12"/>
      <c r="B420" s="193"/>
      <c r="C420" s="193"/>
      <c r="D420" s="193"/>
      <c r="E420" s="193"/>
      <c r="F420" s="193"/>
      <c r="G420" s="193"/>
      <c r="H420" s="8"/>
    </row>
    <row r="421" spans="1:8" ht="20.5" x14ac:dyDescent="0.35">
      <c r="A421" s="12"/>
      <c r="B421" s="193"/>
      <c r="C421" s="193"/>
      <c r="D421" s="193"/>
      <c r="E421" s="193"/>
      <c r="F421" s="193"/>
      <c r="G421" s="193"/>
      <c r="H421" s="8"/>
    </row>
    <row r="422" spans="1:8" ht="20.5" x14ac:dyDescent="0.35">
      <c r="A422" s="12"/>
      <c r="B422" s="193"/>
      <c r="C422" s="193"/>
      <c r="D422" s="193"/>
      <c r="E422" s="193"/>
      <c r="F422" s="193"/>
      <c r="G422" s="193"/>
      <c r="H422" s="8"/>
    </row>
    <row r="423" spans="1:8" ht="20.5" x14ac:dyDescent="0.35">
      <c r="A423" s="12"/>
      <c r="B423" s="193"/>
      <c r="C423" s="193"/>
      <c r="D423" s="193"/>
      <c r="E423" s="193"/>
      <c r="F423" s="193"/>
      <c r="G423" s="193"/>
      <c r="H423" s="8"/>
    </row>
    <row r="424" spans="1:8" ht="20.5" x14ac:dyDescent="0.35">
      <c r="A424" s="12"/>
      <c r="B424" s="193"/>
      <c r="C424" s="193"/>
      <c r="D424" s="193"/>
      <c r="E424" s="193"/>
      <c r="F424" s="193"/>
      <c r="G424" s="193"/>
      <c r="H424" s="8"/>
    </row>
    <row r="425" spans="1:8" ht="20.5" x14ac:dyDescent="0.35">
      <c r="A425" s="12"/>
      <c r="B425" s="193"/>
      <c r="C425" s="193"/>
      <c r="D425" s="193"/>
      <c r="E425" s="193"/>
      <c r="F425" s="193"/>
      <c r="G425" s="193"/>
      <c r="H425" s="8"/>
    </row>
    <row r="426" spans="1:8" ht="20.5" x14ac:dyDescent="0.35">
      <c r="A426" s="12"/>
      <c r="B426" s="193"/>
      <c r="C426" s="193"/>
      <c r="D426" s="193"/>
      <c r="E426" s="193"/>
      <c r="F426" s="193"/>
      <c r="G426" s="193"/>
      <c r="H426" s="8"/>
    </row>
    <row r="427" spans="1:8" ht="20.5" x14ac:dyDescent="0.35">
      <c r="A427" s="12"/>
      <c r="B427" s="193"/>
      <c r="C427" s="193"/>
      <c r="D427" s="193"/>
      <c r="E427" s="193"/>
      <c r="F427" s="193"/>
      <c r="G427" s="193"/>
      <c r="H427" s="8"/>
    </row>
    <row r="428" spans="1:8" ht="20.5" x14ac:dyDescent="0.35">
      <c r="A428" s="12"/>
      <c r="B428" s="193"/>
      <c r="C428" s="193"/>
      <c r="D428" s="193"/>
      <c r="E428" s="193"/>
      <c r="F428" s="193"/>
      <c r="G428" s="193"/>
      <c r="H428" s="8"/>
    </row>
    <row r="429" spans="1:8" ht="20.5" x14ac:dyDescent="0.35">
      <c r="A429" s="12"/>
      <c r="B429" s="193"/>
      <c r="C429" s="193"/>
      <c r="D429" s="193"/>
      <c r="E429" s="193"/>
      <c r="F429" s="193"/>
      <c r="G429" s="193"/>
      <c r="H429" s="8"/>
    </row>
    <row r="430" spans="1:8" ht="20.5" x14ac:dyDescent="0.35">
      <c r="A430" s="12"/>
      <c r="B430" s="193"/>
      <c r="C430" s="193"/>
      <c r="D430" s="193"/>
      <c r="E430" s="193"/>
      <c r="F430" s="193"/>
      <c r="G430" s="193"/>
      <c r="H430" s="8"/>
    </row>
    <row r="431" spans="1:8" ht="20.5" x14ac:dyDescent="0.35">
      <c r="A431" s="12"/>
      <c r="B431" s="193"/>
      <c r="C431" s="193"/>
      <c r="D431" s="193"/>
      <c r="E431" s="193"/>
      <c r="F431" s="193"/>
      <c r="G431" s="193"/>
      <c r="H431" s="8"/>
    </row>
    <row r="432" spans="1:8" ht="20.5" x14ac:dyDescent="0.35">
      <c r="A432" s="12"/>
      <c r="B432" s="193"/>
      <c r="C432" s="193"/>
      <c r="D432" s="193"/>
      <c r="E432" s="193"/>
      <c r="F432" s="193"/>
      <c r="G432" s="193"/>
      <c r="H432" s="8"/>
    </row>
    <row r="433" spans="1:8" ht="20.5" x14ac:dyDescent="0.35">
      <c r="A433" s="12"/>
      <c r="B433" s="193"/>
      <c r="C433" s="193"/>
      <c r="D433" s="193"/>
      <c r="E433" s="193"/>
      <c r="F433" s="193"/>
      <c r="G433" s="193"/>
      <c r="H433" s="8"/>
    </row>
    <row r="434" spans="1:8" ht="20.5" x14ac:dyDescent="0.35">
      <c r="A434" s="12"/>
      <c r="B434" s="193"/>
      <c r="C434" s="193"/>
      <c r="D434" s="193"/>
      <c r="E434" s="193"/>
      <c r="F434" s="193"/>
      <c r="G434" s="193"/>
      <c r="H434" s="8"/>
    </row>
    <row r="435" spans="1:8" ht="20.5" x14ac:dyDescent="0.35">
      <c r="A435" s="12"/>
      <c r="B435" s="193"/>
      <c r="C435" s="193"/>
      <c r="D435" s="193"/>
      <c r="E435" s="193"/>
      <c r="F435" s="193"/>
      <c r="G435" s="193"/>
      <c r="H435" s="8"/>
    </row>
    <row r="436" spans="1:8" ht="20.5" x14ac:dyDescent="0.35">
      <c r="A436" s="12"/>
      <c r="B436" s="193"/>
      <c r="C436" s="193"/>
      <c r="D436" s="193"/>
      <c r="E436" s="193"/>
      <c r="F436" s="193"/>
      <c r="G436" s="193"/>
      <c r="H436" s="8"/>
    </row>
    <row r="437" spans="1:8" ht="20.5" x14ac:dyDescent="0.35">
      <c r="A437" s="12"/>
      <c r="B437" s="193"/>
      <c r="C437" s="193"/>
      <c r="D437" s="193"/>
      <c r="E437" s="193"/>
      <c r="F437" s="193"/>
      <c r="G437" s="193"/>
      <c r="H437" s="8"/>
    </row>
    <row r="438" spans="1:8" ht="20.5" x14ac:dyDescent="0.35">
      <c r="A438" s="12"/>
      <c r="B438" s="193"/>
      <c r="C438" s="193"/>
      <c r="D438" s="193"/>
      <c r="E438" s="193"/>
      <c r="F438" s="193"/>
      <c r="G438" s="193"/>
      <c r="H438" s="8"/>
    </row>
    <row r="439" spans="1:8" ht="20.5" x14ac:dyDescent="0.35">
      <c r="A439" s="12"/>
      <c r="B439" s="193"/>
      <c r="C439" s="193"/>
      <c r="D439" s="193"/>
      <c r="E439" s="193"/>
      <c r="F439" s="193"/>
      <c r="G439" s="193"/>
      <c r="H439" s="8"/>
    </row>
    <row r="440" spans="1:8" ht="20.5" x14ac:dyDescent="0.35">
      <c r="A440" s="12"/>
      <c r="B440" s="193"/>
      <c r="C440" s="193"/>
      <c r="D440" s="193"/>
      <c r="E440" s="193"/>
      <c r="F440" s="193"/>
      <c r="G440" s="193"/>
      <c r="H440" s="8"/>
    </row>
    <row r="441" spans="1:8" ht="20.5" x14ac:dyDescent="0.35">
      <c r="A441" s="12"/>
      <c r="B441" s="193"/>
      <c r="C441" s="193"/>
      <c r="D441" s="193"/>
      <c r="E441" s="193"/>
      <c r="F441" s="193"/>
      <c r="G441" s="193"/>
      <c r="H441" s="8"/>
    </row>
    <row r="442" spans="1:8" ht="20.5" x14ac:dyDescent="0.35">
      <c r="A442" s="12"/>
      <c r="B442" s="193"/>
      <c r="C442" s="193"/>
      <c r="D442" s="193"/>
      <c r="E442" s="193"/>
      <c r="F442" s="193"/>
      <c r="G442" s="193"/>
      <c r="H442" s="8"/>
    </row>
    <row r="443" spans="1:8" ht="20.5" x14ac:dyDescent="0.35">
      <c r="A443" s="12"/>
      <c r="B443" s="193"/>
      <c r="C443" s="193"/>
      <c r="D443" s="193"/>
      <c r="E443" s="193"/>
      <c r="F443" s="193"/>
      <c r="G443" s="193"/>
      <c r="H443" s="8"/>
    </row>
    <row r="444" spans="1:8" ht="20.5" x14ac:dyDescent="0.35">
      <c r="A444" s="12"/>
      <c r="B444" s="193"/>
      <c r="C444" s="193"/>
      <c r="D444" s="193"/>
      <c r="E444" s="193"/>
      <c r="F444" s="193"/>
      <c r="G444" s="193"/>
      <c r="H444" s="8"/>
    </row>
    <row r="445" spans="1:8" ht="20.5" x14ac:dyDescent="0.35">
      <c r="A445" s="13"/>
      <c r="B445" s="14"/>
      <c r="C445" s="14"/>
      <c r="D445" s="14"/>
      <c r="E445" s="14"/>
      <c r="F445" s="14"/>
      <c r="G445" s="14"/>
      <c r="H445" s="9"/>
    </row>
    <row r="446" spans="1:8" ht="20.5" x14ac:dyDescent="0.35">
      <c r="A446" s="128" t="s">
        <v>77</v>
      </c>
      <c r="B446" s="129"/>
      <c r="C446" s="129"/>
      <c r="D446" s="129"/>
      <c r="E446" s="129"/>
      <c r="F446" s="129"/>
      <c r="G446" s="129"/>
      <c r="H446" s="130"/>
    </row>
    <row r="447" spans="1:8" ht="20.5" x14ac:dyDescent="0.35">
      <c r="A447" s="10"/>
      <c r="B447" s="11"/>
      <c r="C447" s="11"/>
      <c r="D447" s="11"/>
      <c r="E447" s="11"/>
      <c r="F447" s="11"/>
      <c r="G447" s="11"/>
      <c r="H447" s="7"/>
    </row>
    <row r="448" spans="1:8" ht="20.5" x14ac:dyDescent="0.35">
      <c r="A448" s="12"/>
      <c r="B448" s="193"/>
      <c r="C448" s="193"/>
      <c r="D448" s="193"/>
      <c r="E448" s="193"/>
      <c r="F448" s="193"/>
      <c r="G448" s="193"/>
      <c r="H448" s="8"/>
    </row>
    <row r="449" spans="1:8" ht="20.5" x14ac:dyDescent="0.35">
      <c r="A449" s="12"/>
      <c r="B449" s="193"/>
      <c r="C449" s="193"/>
      <c r="D449" s="193"/>
      <c r="E449" s="193"/>
      <c r="F449" s="193"/>
      <c r="G449" s="193"/>
      <c r="H449" s="8"/>
    </row>
    <row r="450" spans="1:8" ht="20.5" x14ac:dyDescent="0.35">
      <c r="A450" s="12"/>
      <c r="B450" s="193"/>
      <c r="C450" s="193"/>
      <c r="D450" s="193"/>
      <c r="E450" s="193"/>
      <c r="F450" s="193"/>
      <c r="G450" s="193"/>
      <c r="H450" s="8"/>
    </row>
    <row r="451" spans="1:8" ht="20.5" x14ac:dyDescent="0.35">
      <c r="A451" s="12"/>
      <c r="B451" s="193"/>
      <c r="C451" s="193"/>
      <c r="D451" s="193"/>
      <c r="E451" s="193"/>
      <c r="F451" s="193"/>
      <c r="G451" s="193"/>
      <c r="H451" s="8"/>
    </row>
    <row r="452" spans="1:8" ht="20.5" x14ac:dyDescent="0.35">
      <c r="A452" s="12"/>
      <c r="B452" s="193"/>
      <c r="C452" s="193"/>
      <c r="D452" s="193"/>
      <c r="E452" s="193"/>
      <c r="F452" s="193"/>
      <c r="G452" s="193"/>
      <c r="H452" s="8"/>
    </row>
    <row r="453" spans="1:8" ht="20.5" x14ac:dyDescent="0.35">
      <c r="A453" s="12"/>
      <c r="B453" s="193"/>
      <c r="C453" s="193"/>
      <c r="D453" s="193"/>
      <c r="E453" s="193"/>
      <c r="F453" s="193"/>
      <c r="G453" s="193"/>
      <c r="H453" s="8"/>
    </row>
    <row r="454" spans="1:8" ht="20.5" x14ac:dyDescent="0.35">
      <c r="A454" s="12"/>
      <c r="B454" s="193"/>
      <c r="C454" s="193"/>
      <c r="D454" s="193"/>
      <c r="E454" s="193"/>
      <c r="F454" s="193"/>
      <c r="G454" s="193"/>
      <c r="H454" s="8"/>
    </row>
    <row r="455" spans="1:8" ht="20.5" x14ac:dyDescent="0.35">
      <c r="A455" s="12"/>
      <c r="B455" s="193"/>
      <c r="C455" s="193"/>
      <c r="D455" s="193"/>
      <c r="E455" s="193"/>
      <c r="F455" s="193"/>
      <c r="G455" s="193"/>
      <c r="H455" s="8"/>
    </row>
    <row r="456" spans="1:8" ht="20.5" x14ac:dyDescent="0.35">
      <c r="A456" s="12"/>
      <c r="B456" s="193"/>
      <c r="C456" s="193"/>
      <c r="D456" s="193"/>
      <c r="E456" s="193"/>
      <c r="F456" s="193"/>
      <c r="G456" s="193"/>
      <c r="H456" s="8"/>
    </row>
    <row r="457" spans="1:8" ht="20.5" x14ac:dyDescent="0.35">
      <c r="A457" s="12"/>
      <c r="B457" s="193"/>
      <c r="C457" s="193"/>
      <c r="D457" s="193"/>
      <c r="E457" s="193"/>
      <c r="F457" s="193"/>
      <c r="G457" s="193"/>
      <c r="H457" s="8"/>
    </row>
    <row r="458" spans="1:8" ht="20.5" x14ac:dyDescent="0.35">
      <c r="A458" s="12"/>
      <c r="B458" s="193"/>
      <c r="C458" s="193"/>
      <c r="D458" s="193"/>
      <c r="E458" s="193"/>
      <c r="F458" s="193"/>
      <c r="G458" s="193"/>
      <c r="H458" s="8"/>
    </row>
    <row r="459" spans="1:8" ht="20.5" x14ac:dyDescent="0.35">
      <c r="A459" s="12"/>
      <c r="B459" s="193"/>
      <c r="C459" s="193"/>
      <c r="D459" s="193"/>
      <c r="E459" s="193"/>
      <c r="F459" s="193"/>
      <c r="G459" s="193"/>
      <c r="H459" s="8"/>
    </row>
    <row r="460" spans="1:8" ht="20.5" x14ac:dyDescent="0.35">
      <c r="A460" s="12"/>
      <c r="B460" s="193"/>
      <c r="C460" s="193"/>
      <c r="D460" s="193"/>
      <c r="E460" s="193"/>
      <c r="F460" s="193"/>
      <c r="G460" s="193"/>
      <c r="H460" s="8"/>
    </row>
    <row r="461" spans="1:8" ht="20.5" x14ac:dyDescent="0.35">
      <c r="A461" s="12"/>
      <c r="B461" s="193"/>
      <c r="C461" s="193"/>
      <c r="D461" s="193"/>
      <c r="E461" s="193"/>
      <c r="F461" s="193"/>
      <c r="G461" s="193"/>
      <c r="H461" s="8"/>
    </row>
    <row r="462" spans="1:8" ht="20.5" x14ac:dyDescent="0.35">
      <c r="A462" s="12"/>
      <c r="B462" s="193"/>
      <c r="C462" s="193"/>
      <c r="D462" s="193"/>
      <c r="E462" s="193"/>
      <c r="F462" s="193"/>
      <c r="G462" s="193"/>
      <c r="H462" s="8"/>
    </row>
    <row r="463" spans="1:8" ht="20.5" x14ac:dyDescent="0.35">
      <c r="A463" s="12"/>
      <c r="B463" s="193"/>
      <c r="C463" s="193"/>
      <c r="D463" s="193"/>
      <c r="E463" s="193"/>
      <c r="F463" s="193"/>
      <c r="G463" s="193"/>
      <c r="H463" s="8"/>
    </row>
    <row r="464" spans="1:8" ht="20.5" x14ac:dyDescent="0.35">
      <c r="A464" s="12"/>
      <c r="B464" s="193"/>
      <c r="C464" s="193"/>
      <c r="D464" s="193"/>
      <c r="E464" s="193"/>
      <c r="F464" s="193"/>
      <c r="G464" s="193"/>
      <c r="H464" s="8"/>
    </row>
    <row r="465" spans="1:8" ht="20.5" x14ac:dyDescent="0.35">
      <c r="A465" s="12"/>
      <c r="B465" s="193"/>
      <c r="C465" s="193"/>
      <c r="D465" s="193"/>
      <c r="E465" s="193"/>
      <c r="F465" s="193"/>
      <c r="G465" s="193"/>
      <c r="H465" s="8"/>
    </row>
    <row r="466" spans="1:8" ht="20.5" x14ac:dyDescent="0.35">
      <c r="A466" s="12"/>
      <c r="B466" s="193"/>
      <c r="C466" s="193"/>
      <c r="D466" s="193"/>
      <c r="E466" s="193"/>
      <c r="F466" s="193"/>
      <c r="G466" s="193"/>
      <c r="H466" s="8"/>
    </row>
    <row r="467" spans="1:8" ht="20.5" x14ac:dyDescent="0.35">
      <c r="A467" s="12"/>
      <c r="B467" s="193"/>
      <c r="C467" s="193"/>
      <c r="D467" s="193"/>
      <c r="E467" s="193"/>
      <c r="F467" s="193"/>
      <c r="G467" s="193"/>
      <c r="H467" s="8"/>
    </row>
    <row r="468" spans="1:8" ht="20.5" x14ac:dyDescent="0.35">
      <c r="A468" s="12"/>
      <c r="B468" s="193"/>
      <c r="C468" s="193"/>
      <c r="D468" s="193"/>
      <c r="E468" s="193"/>
      <c r="F468" s="193"/>
      <c r="G468" s="193"/>
      <c r="H468" s="8"/>
    </row>
    <row r="469" spans="1:8" ht="20.5" x14ac:dyDescent="0.35">
      <c r="A469" s="12"/>
      <c r="B469" s="193"/>
      <c r="C469" s="193"/>
      <c r="D469" s="193"/>
      <c r="E469" s="193"/>
      <c r="F469" s="193"/>
      <c r="G469" s="193"/>
      <c r="H469" s="8"/>
    </row>
    <row r="470" spans="1:8" ht="20.5" x14ac:dyDescent="0.35">
      <c r="A470" s="12"/>
      <c r="B470" s="193"/>
      <c r="C470" s="193"/>
      <c r="D470" s="193"/>
      <c r="E470" s="193"/>
      <c r="F470" s="193"/>
      <c r="G470" s="193"/>
      <c r="H470" s="8"/>
    </row>
    <row r="471" spans="1:8" ht="20.5" x14ac:dyDescent="0.35">
      <c r="A471" s="12"/>
      <c r="B471" s="193"/>
      <c r="C471" s="193"/>
      <c r="D471" s="193"/>
      <c r="E471" s="193"/>
      <c r="F471" s="193"/>
      <c r="G471" s="193"/>
      <c r="H471" s="8"/>
    </row>
    <row r="472" spans="1:8" ht="20.5" x14ac:dyDescent="0.35">
      <c r="A472" s="12"/>
      <c r="B472" s="193"/>
      <c r="C472" s="193"/>
      <c r="D472" s="193"/>
      <c r="E472" s="193"/>
      <c r="F472" s="193"/>
      <c r="G472" s="193"/>
      <c r="H472" s="8"/>
    </row>
    <row r="473" spans="1:8" ht="20.5" x14ac:dyDescent="0.35">
      <c r="A473" s="12"/>
      <c r="B473" s="193"/>
      <c r="C473" s="193"/>
      <c r="D473" s="193"/>
      <c r="E473" s="193"/>
      <c r="F473" s="193"/>
      <c r="G473" s="193"/>
      <c r="H473" s="8"/>
    </row>
    <row r="474" spans="1:8" ht="20.5" x14ac:dyDescent="0.35">
      <c r="A474" s="12"/>
      <c r="B474" s="193"/>
      <c r="C474" s="193"/>
      <c r="D474" s="193"/>
      <c r="E474" s="193"/>
      <c r="F474" s="193"/>
      <c r="G474" s="193"/>
      <c r="H474" s="8"/>
    </row>
    <row r="475" spans="1:8" ht="4.5" customHeight="1" x14ac:dyDescent="0.35">
      <c r="A475" s="12"/>
      <c r="B475" s="193"/>
      <c r="C475" s="193"/>
      <c r="D475" s="193"/>
      <c r="E475" s="193"/>
      <c r="F475" s="193"/>
      <c r="G475" s="193"/>
      <c r="H475" s="8"/>
    </row>
    <row r="476" spans="1:8" ht="20.5" hidden="1" x14ac:dyDescent="0.35">
      <c r="A476" s="12"/>
      <c r="B476" s="193"/>
      <c r="C476" s="193"/>
      <c r="D476" s="193"/>
      <c r="E476" s="193"/>
      <c r="F476" s="193"/>
      <c r="G476" s="193"/>
      <c r="H476" s="8"/>
    </row>
    <row r="477" spans="1:8" ht="20.5" x14ac:dyDescent="0.35">
      <c r="A477" s="113" t="s">
        <v>24</v>
      </c>
      <c r="B477" s="113"/>
      <c r="C477" s="113"/>
      <c r="D477" s="113"/>
      <c r="E477" s="113"/>
      <c r="F477" s="113"/>
      <c r="G477" s="113"/>
      <c r="H477" s="113"/>
    </row>
    <row r="478" spans="1:8" ht="20.5" x14ac:dyDescent="0.35">
      <c r="A478" s="139" t="s">
        <v>78</v>
      </c>
      <c r="B478" s="140"/>
      <c r="C478" s="140"/>
      <c r="D478" s="140"/>
      <c r="E478" s="140"/>
      <c r="F478" s="140"/>
      <c r="G478" s="140"/>
      <c r="H478" s="141"/>
    </row>
    <row r="479" spans="1:8" ht="20.5" x14ac:dyDescent="0.35">
      <c r="A479" s="142" t="s">
        <v>79</v>
      </c>
      <c r="B479" s="194"/>
      <c r="C479" s="194"/>
      <c r="D479" s="194"/>
      <c r="E479" s="194"/>
      <c r="F479" s="194"/>
      <c r="G479" s="194"/>
      <c r="H479" s="143"/>
    </row>
    <row r="480" spans="1:8" ht="45" customHeight="1" x14ac:dyDescent="0.35">
      <c r="A480" s="142" t="s">
        <v>80</v>
      </c>
      <c r="B480" s="194"/>
      <c r="C480" s="194"/>
      <c r="D480" s="194"/>
      <c r="E480" s="194"/>
      <c r="F480" s="194"/>
      <c r="G480" s="194"/>
      <c r="H480" s="143"/>
    </row>
    <row r="481" spans="1:8" ht="42.75" customHeight="1" x14ac:dyDescent="0.35">
      <c r="A481" s="142" t="s">
        <v>81</v>
      </c>
      <c r="B481" s="194"/>
      <c r="C481" s="194"/>
      <c r="D481" s="194"/>
      <c r="E481" s="194"/>
      <c r="F481" s="194"/>
      <c r="G481" s="194"/>
      <c r="H481" s="143"/>
    </row>
    <row r="482" spans="1:8" ht="20.5" x14ac:dyDescent="0.35">
      <c r="A482" s="142" t="s">
        <v>82</v>
      </c>
      <c r="B482" s="194"/>
      <c r="C482" s="194"/>
      <c r="D482" s="194"/>
      <c r="E482" s="194"/>
      <c r="F482" s="194"/>
      <c r="G482" s="194"/>
      <c r="H482" s="143"/>
    </row>
    <row r="483" spans="1:8" ht="20.5" x14ac:dyDescent="0.35">
      <c r="A483" s="142" t="s">
        <v>83</v>
      </c>
      <c r="B483" s="194"/>
      <c r="C483" s="194"/>
      <c r="D483" s="194"/>
      <c r="E483" s="194"/>
      <c r="F483" s="194"/>
      <c r="G483" s="194"/>
      <c r="H483" s="143"/>
    </row>
    <row r="484" spans="1:8" ht="20.5" x14ac:dyDescent="0.35">
      <c r="A484" s="142" t="s">
        <v>84</v>
      </c>
      <c r="B484" s="194"/>
      <c r="C484" s="194"/>
      <c r="D484" s="194"/>
      <c r="E484" s="194"/>
      <c r="F484" s="194"/>
      <c r="G484" s="194"/>
      <c r="H484" s="143"/>
    </row>
    <row r="485" spans="1:8" ht="20.5" x14ac:dyDescent="0.35">
      <c r="A485" s="142" t="s">
        <v>85</v>
      </c>
      <c r="B485" s="194"/>
      <c r="C485" s="194"/>
      <c r="D485" s="194"/>
      <c r="E485" s="194"/>
      <c r="F485" s="194"/>
      <c r="G485" s="194"/>
      <c r="H485" s="143"/>
    </row>
    <row r="486" spans="1:8" ht="20.5" x14ac:dyDescent="0.35">
      <c r="A486" s="144" t="s">
        <v>86</v>
      </c>
      <c r="B486" s="145"/>
      <c r="C486" s="145"/>
      <c r="D486" s="145"/>
      <c r="E486" s="145"/>
      <c r="F486" s="145"/>
      <c r="G486" s="145"/>
      <c r="H486" s="146"/>
    </row>
    <row r="487" spans="1:8" ht="57" customHeight="1" x14ac:dyDescent="0.35">
      <c r="A487" s="148" t="s">
        <v>30</v>
      </c>
      <c r="B487" s="149"/>
      <c r="C487" s="150" t="s">
        <v>380</v>
      </c>
      <c r="D487" s="151"/>
      <c r="E487" s="148" t="s">
        <v>9</v>
      </c>
      <c r="F487" s="149"/>
      <c r="G487" s="137"/>
      <c r="H487" s="137"/>
    </row>
  </sheetData>
  <mergeCells count="603">
    <mergeCell ref="C110:D110"/>
    <mergeCell ref="C111:D111"/>
    <mergeCell ref="E111:F111"/>
    <mergeCell ref="A113:F113"/>
    <mergeCell ref="A114:F114"/>
    <mergeCell ref="A115:F115"/>
    <mergeCell ref="C119:D119"/>
    <mergeCell ref="A110:B110"/>
    <mergeCell ref="A132:H132"/>
    <mergeCell ref="A130:H130"/>
    <mergeCell ref="A131:H131"/>
    <mergeCell ref="A94:B94"/>
    <mergeCell ref="E94:F94"/>
    <mergeCell ref="A95:B95"/>
    <mergeCell ref="E95:F106"/>
    <mergeCell ref="G95:H106"/>
    <mergeCell ref="A96:B96"/>
    <mergeCell ref="A97:B97"/>
    <mergeCell ref="A98:B98"/>
    <mergeCell ref="A99:B99"/>
    <mergeCell ref="A100:B100"/>
    <mergeCell ref="A101:B101"/>
    <mergeCell ref="A102:B102"/>
    <mergeCell ref="A103:B103"/>
    <mergeCell ref="A104:B104"/>
    <mergeCell ref="A105:B105"/>
    <mergeCell ref="A106:B106"/>
    <mergeCell ref="G48:H48"/>
    <mergeCell ref="A50:B50"/>
    <mergeCell ref="A52:B52"/>
    <mergeCell ref="A55:B55"/>
    <mergeCell ref="A56:B56"/>
    <mergeCell ref="A51:B51"/>
    <mergeCell ref="C50:H50"/>
    <mergeCell ref="C51:F51"/>
    <mergeCell ref="C52:F52"/>
    <mergeCell ref="C53:F53"/>
    <mergeCell ref="A53:B54"/>
    <mergeCell ref="C54:H54"/>
    <mergeCell ref="J38:K38"/>
    <mergeCell ref="M38:N38"/>
    <mergeCell ref="C38:E38"/>
    <mergeCell ref="F38:H38"/>
    <mergeCell ref="C39:E39"/>
    <mergeCell ref="F39:H39"/>
    <mergeCell ref="F40:H40"/>
    <mergeCell ref="C40:E40"/>
    <mergeCell ref="A41:B41"/>
    <mergeCell ref="C41:E41"/>
    <mergeCell ref="F41:H41"/>
    <mergeCell ref="A39:B39"/>
    <mergeCell ref="A40:B40"/>
    <mergeCell ref="A43:B43"/>
    <mergeCell ref="A38:B38"/>
    <mergeCell ref="A42:B42"/>
    <mergeCell ref="C42:E42"/>
    <mergeCell ref="F42:H42"/>
    <mergeCell ref="C43:H43"/>
    <mergeCell ref="E34:F34"/>
    <mergeCell ref="E35:F35"/>
    <mergeCell ref="E36:F36"/>
    <mergeCell ref="A34:B34"/>
    <mergeCell ref="A35:B35"/>
    <mergeCell ref="A36:B36"/>
    <mergeCell ref="C34:D34"/>
    <mergeCell ref="C35:D35"/>
    <mergeCell ref="C36:D36"/>
    <mergeCell ref="G34:H34"/>
    <mergeCell ref="A31:B31"/>
    <mergeCell ref="A32:B32"/>
    <mergeCell ref="E26:F26"/>
    <mergeCell ref="E27:F27"/>
    <mergeCell ref="E28:F28"/>
    <mergeCell ref="E29:F29"/>
    <mergeCell ref="E30:F30"/>
    <mergeCell ref="E31:F31"/>
    <mergeCell ref="C28:D28"/>
    <mergeCell ref="C29:D29"/>
    <mergeCell ref="C30:D30"/>
    <mergeCell ref="C31:D31"/>
    <mergeCell ref="C32:H32"/>
    <mergeCell ref="A28:B28"/>
    <mergeCell ref="A29:B29"/>
    <mergeCell ref="A30:B30"/>
    <mergeCell ref="A26:B26"/>
    <mergeCell ref="A27:B27"/>
    <mergeCell ref="A24:B24"/>
    <mergeCell ref="E20:F20"/>
    <mergeCell ref="E21:F21"/>
    <mergeCell ref="E22:F22"/>
    <mergeCell ref="C14:D14"/>
    <mergeCell ref="C15:D15"/>
    <mergeCell ref="C16:D16"/>
    <mergeCell ref="C17:D17"/>
    <mergeCell ref="A14:B14"/>
    <mergeCell ref="A15:B15"/>
    <mergeCell ref="A16:B16"/>
    <mergeCell ref="A17:B17"/>
    <mergeCell ref="A18:B18"/>
    <mergeCell ref="A19:B19"/>
    <mergeCell ref="A20:B20"/>
    <mergeCell ref="A21:B21"/>
    <mergeCell ref="A22:B22"/>
    <mergeCell ref="C4:D4"/>
    <mergeCell ref="E2:F2"/>
    <mergeCell ref="E14:F14"/>
    <mergeCell ref="E15:F15"/>
    <mergeCell ref="E16:F16"/>
    <mergeCell ref="E17:F17"/>
    <mergeCell ref="E18:F18"/>
    <mergeCell ref="E19:F19"/>
    <mergeCell ref="A23:B23"/>
    <mergeCell ref="A5:H5"/>
    <mergeCell ref="A66:B66"/>
    <mergeCell ref="A68:B68"/>
    <mergeCell ref="G2:H2"/>
    <mergeCell ref="G3:H3"/>
    <mergeCell ref="G4:H4"/>
    <mergeCell ref="J2:K2"/>
    <mergeCell ref="A6:B6"/>
    <mergeCell ref="A7:B7"/>
    <mergeCell ref="A8:B8"/>
    <mergeCell ref="C6:D6"/>
    <mergeCell ref="A12:B12"/>
    <mergeCell ref="C7:D7"/>
    <mergeCell ref="E6:F6"/>
    <mergeCell ref="E7:F7"/>
    <mergeCell ref="C8:H8"/>
    <mergeCell ref="C9:H9"/>
    <mergeCell ref="C10:H10"/>
    <mergeCell ref="C11:H11"/>
    <mergeCell ref="C12:H12"/>
    <mergeCell ref="A2:B2"/>
    <mergeCell ref="A3:B3"/>
    <mergeCell ref="A4:B4"/>
    <mergeCell ref="C2:D2"/>
    <mergeCell ref="C3:D3"/>
    <mergeCell ref="B353:H353"/>
    <mergeCell ref="A345:H345"/>
    <mergeCell ref="E3:F3"/>
    <mergeCell ref="E4:F4"/>
    <mergeCell ref="E79:F90"/>
    <mergeCell ref="G79:H90"/>
    <mergeCell ref="A80:B80"/>
    <mergeCell ref="A81:B81"/>
    <mergeCell ref="A82:B82"/>
    <mergeCell ref="A83:B83"/>
    <mergeCell ref="A84:B84"/>
    <mergeCell ref="A85:B85"/>
    <mergeCell ref="A86:B86"/>
    <mergeCell ref="A87:B87"/>
    <mergeCell ref="A88:B88"/>
    <mergeCell ref="A89:B89"/>
    <mergeCell ref="A90:B90"/>
    <mergeCell ref="A64:B64"/>
    <mergeCell ref="C27:D27"/>
    <mergeCell ref="A71:B71"/>
    <mergeCell ref="A72:B72"/>
    <mergeCell ref="A73:B73"/>
    <mergeCell ref="A74:B74"/>
    <mergeCell ref="A65:B65"/>
    <mergeCell ref="A108:H108"/>
    <mergeCell ref="G109:H109"/>
    <mergeCell ref="B347:H347"/>
    <mergeCell ref="B346:H346"/>
    <mergeCell ref="B350:H350"/>
    <mergeCell ref="B349:H349"/>
    <mergeCell ref="B348:H348"/>
    <mergeCell ref="G111:H111"/>
    <mergeCell ref="E109:F109"/>
    <mergeCell ref="A111:B111"/>
    <mergeCell ref="E110:F110"/>
    <mergeCell ref="G110:H110"/>
    <mergeCell ref="A121:H121"/>
    <mergeCell ref="A122:B122"/>
    <mergeCell ref="E122:F122"/>
    <mergeCell ref="A139:B139"/>
    <mergeCell ref="A140:B140"/>
    <mergeCell ref="A141:B141"/>
    <mergeCell ref="A134:B134"/>
    <mergeCell ref="C123:D123"/>
    <mergeCell ref="C127:D127"/>
    <mergeCell ref="A147:B147"/>
    <mergeCell ref="A109:B109"/>
    <mergeCell ref="C109:D109"/>
    <mergeCell ref="B351:H351"/>
    <mergeCell ref="A156:B156"/>
    <mergeCell ref="A157:B157"/>
    <mergeCell ref="A158:B158"/>
    <mergeCell ref="A176:B176"/>
    <mergeCell ref="A177:B177"/>
    <mergeCell ref="A173:B173"/>
    <mergeCell ref="A174:B174"/>
    <mergeCell ref="A175:B175"/>
    <mergeCell ref="A169:H169"/>
    <mergeCell ref="A170:B170"/>
    <mergeCell ref="A171:B171"/>
    <mergeCell ref="A172:B172"/>
    <mergeCell ref="A164:B164"/>
    <mergeCell ref="A165:B165"/>
    <mergeCell ref="A166:B166"/>
    <mergeCell ref="A167:B167"/>
    <mergeCell ref="A168:B168"/>
    <mergeCell ref="D175:H175"/>
    <mergeCell ref="A178:H178"/>
    <mergeCell ref="A179:B179"/>
    <mergeCell ref="A180:B180"/>
    <mergeCell ref="A181:B181"/>
    <mergeCell ref="A182:B182"/>
    <mergeCell ref="A400:H400"/>
    <mergeCell ref="E487:F487"/>
    <mergeCell ref="A487:B487"/>
    <mergeCell ref="C487:D487"/>
    <mergeCell ref="G14:H14"/>
    <mergeCell ref="G16:H16"/>
    <mergeCell ref="G17:H17"/>
    <mergeCell ref="G15:H15"/>
    <mergeCell ref="G18:H18"/>
    <mergeCell ref="G19:H19"/>
    <mergeCell ref="G46:H46"/>
    <mergeCell ref="G31:H31"/>
    <mergeCell ref="G22:H22"/>
    <mergeCell ref="G36:H36"/>
    <mergeCell ref="G35:H35"/>
    <mergeCell ref="E63:F74"/>
    <mergeCell ref="A155:B155"/>
    <mergeCell ref="A148:B148"/>
    <mergeCell ref="A146:B146"/>
    <mergeCell ref="E126:F126"/>
    <mergeCell ref="E123:F123"/>
    <mergeCell ref="C122:D122"/>
    <mergeCell ref="E125:F125"/>
    <mergeCell ref="C125:D125"/>
    <mergeCell ref="A33:H33"/>
    <mergeCell ref="G30:H30"/>
    <mergeCell ref="G29:H29"/>
    <mergeCell ref="A13:H13"/>
    <mergeCell ref="C26:D26"/>
    <mergeCell ref="G487:H487"/>
    <mergeCell ref="A354:H354"/>
    <mergeCell ref="D356:H356"/>
    <mergeCell ref="A478:H478"/>
    <mergeCell ref="A484:H484"/>
    <mergeCell ref="A485:H485"/>
    <mergeCell ref="A486:H486"/>
    <mergeCell ref="A479:H479"/>
    <mergeCell ref="A480:H480"/>
    <mergeCell ref="A481:H481"/>
    <mergeCell ref="A482:H482"/>
    <mergeCell ref="A356:C356"/>
    <mergeCell ref="A477:H477"/>
    <mergeCell ref="A483:H483"/>
    <mergeCell ref="A446:H446"/>
    <mergeCell ref="D355:H355"/>
    <mergeCell ref="A357:C357"/>
    <mergeCell ref="D357:H357"/>
    <mergeCell ref="A112:H112"/>
    <mergeCell ref="A1:H1"/>
    <mergeCell ref="A355:C355"/>
    <mergeCell ref="G27:H27"/>
    <mergeCell ref="G28:H28"/>
    <mergeCell ref="A37:H37"/>
    <mergeCell ref="A44:H44"/>
    <mergeCell ref="A49:H49"/>
    <mergeCell ref="A116:H116"/>
    <mergeCell ref="G114:H114"/>
    <mergeCell ref="G7:H7"/>
    <mergeCell ref="G47:H47"/>
    <mergeCell ref="G45:H45"/>
    <mergeCell ref="A25:H25"/>
    <mergeCell ref="G26:H26"/>
    <mergeCell ref="G20:H20"/>
    <mergeCell ref="G21:H21"/>
    <mergeCell ref="A9:A11"/>
    <mergeCell ref="A153:B153"/>
    <mergeCell ref="G6:H6"/>
    <mergeCell ref="G113:H113"/>
    <mergeCell ref="A133:H133"/>
    <mergeCell ref="A127:B127"/>
    <mergeCell ref="G127:H127"/>
    <mergeCell ref="A159:B159"/>
    <mergeCell ref="A149:B149"/>
    <mergeCell ref="A150:B150"/>
    <mergeCell ref="A145:B145"/>
    <mergeCell ref="A151:H151"/>
    <mergeCell ref="A152:B152"/>
    <mergeCell ref="A144:B144"/>
    <mergeCell ref="A142:H142"/>
    <mergeCell ref="D152:H152"/>
    <mergeCell ref="G115:H115"/>
    <mergeCell ref="A124:B124"/>
    <mergeCell ref="C124:D124"/>
    <mergeCell ref="E124:F124"/>
    <mergeCell ref="G124:H124"/>
    <mergeCell ref="E127:F127"/>
    <mergeCell ref="C126:D126"/>
    <mergeCell ref="D136:H136"/>
    <mergeCell ref="D135:H135"/>
    <mergeCell ref="D134:H134"/>
    <mergeCell ref="D137:H137"/>
    <mergeCell ref="D143:H143"/>
    <mergeCell ref="D144:H144"/>
    <mergeCell ref="D145:H145"/>
    <mergeCell ref="A143:B143"/>
    <mergeCell ref="A58:B58"/>
    <mergeCell ref="C55:F55"/>
    <mergeCell ref="C56:F56"/>
    <mergeCell ref="C57:F57"/>
    <mergeCell ref="C58:F58"/>
    <mergeCell ref="A135:B135"/>
    <mergeCell ref="A136:B136"/>
    <mergeCell ref="A137:B137"/>
    <mergeCell ref="A138:B138"/>
    <mergeCell ref="A75:H75"/>
    <mergeCell ref="A76:C77"/>
    <mergeCell ref="E76:F76"/>
    <mergeCell ref="G107:H107"/>
    <mergeCell ref="G63:H74"/>
    <mergeCell ref="A59:H59"/>
    <mergeCell ref="A62:B62"/>
    <mergeCell ref="A63:B63"/>
    <mergeCell ref="E62:F62"/>
    <mergeCell ref="E60:F60"/>
    <mergeCell ref="E61:F61"/>
    <mergeCell ref="A60:C61"/>
    <mergeCell ref="A69:B69"/>
    <mergeCell ref="E92:F92"/>
    <mergeCell ref="E93:F93"/>
    <mergeCell ref="A91:H91"/>
    <mergeCell ref="A92:C93"/>
    <mergeCell ref="C18:D18"/>
    <mergeCell ref="C19:D19"/>
    <mergeCell ref="C20:D20"/>
    <mergeCell ref="C21:D21"/>
    <mergeCell ref="C22:D22"/>
    <mergeCell ref="C24:H24"/>
    <mergeCell ref="C23:H23"/>
    <mergeCell ref="A67:B67"/>
    <mergeCell ref="A70:B70"/>
    <mergeCell ref="E77:F77"/>
    <mergeCell ref="A78:B78"/>
    <mergeCell ref="E78:F78"/>
    <mergeCell ref="A79:B79"/>
    <mergeCell ref="A45:B45"/>
    <mergeCell ref="A46:B46"/>
    <mergeCell ref="A47:B47"/>
    <mergeCell ref="D46:F46"/>
    <mergeCell ref="D45:F45"/>
    <mergeCell ref="D47:F47"/>
    <mergeCell ref="A48:B48"/>
    <mergeCell ref="D48:F48"/>
    <mergeCell ref="A57:B57"/>
    <mergeCell ref="A107:F107"/>
    <mergeCell ref="A128:H128"/>
    <mergeCell ref="E117:F117"/>
    <mergeCell ref="E118:F118"/>
    <mergeCell ref="E119:F119"/>
    <mergeCell ref="E120:F120"/>
    <mergeCell ref="A117:B117"/>
    <mergeCell ref="A118:B118"/>
    <mergeCell ref="A119:B119"/>
    <mergeCell ref="C117:D117"/>
    <mergeCell ref="A120:B120"/>
    <mergeCell ref="C118:D118"/>
    <mergeCell ref="G117:H117"/>
    <mergeCell ref="G118:H118"/>
    <mergeCell ref="G119:H119"/>
    <mergeCell ref="G120:H120"/>
    <mergeCell ref="C120:D120"/>
    <mergeCell ref="G122:H122"/>
    <mergeCell ref="A123:B123"/>
    <mergeCell ref="G123:H123"/>
    <mergeCell ref="A125:B125"/>
    <mergeCell ref="G125:H125"/>
    <mergeCell ref="A126:B126"/>
    <mergeCell ref="G126:H126"/>
    <mergeCell ref="D153:H153"/>
    <mergeCell ref="D154:H154"/>
    <mergeCell ref="A160:H160"/>
    <mergeCell ref="A161:B161"/>
    <mergeCell ref="D161:H161"/>
    <mergeCell ref="A162:B162"/>
    <mergeCell ref="D162:H162"/>
    <mergeCell ref="A163:B163"/>
    <mergeCell ref="D163:H163"/>
    <mergeCell ref="A154:B154"/>
    <mergeCell ref="A183:B183"/>
    <mergeCell ref="A184:B184"/>
    <mergeCell ref="D184:H184"/>
    <mergeCell ref="A185:B185"/>
    <mergeCell ref="A186:B186"/>
    <mergeCell ref="D183:H183"/>
    <mergeCell ref="A187:H187"/>
    <mergeCell ref="A188:B188"/>
    <mergeCell ref="A189:B189"/>
    <mergeCell ref="A190:B190"/>
    <mergeCell ref="A191:B191"/>
    <mergeCell ref="A192:B192"/>
    <mergeCell ref="A193:B193"/>
    <mergeCell ref="A194:B194"/>
    <mergeCell ref="A195:B195"/>
    <mergeCell ref="A196:H196"/>
    <mergeCell ref="A198:H198"/>
    <mergeCell ref="A199:H199"/>
    <mergeCell ref="A200:B200"/>
    <mergeCell ref="D200:H200"/>
    <mergeCell ref="A201:B201"/>
    <mergeCell ref="D201:H201"/>
    <mergeCell ref="A197:H197"/>
    <mergeCell ref="A202:B202"/>
    <mergeCell ref="A203:B203"/>
    <mergeCell ref="A204:B204"/>
    <mergeCell ref="A205:B205"/>
    <mergeCell ref="A206:B206"/>
    <mergeCell ref="A207:B207"/>
    <mergeCell ref="D204:H204"/>
    <mergeCell ref="D205:H205"/>
    <mergeCell ref="D206:H206"/>
    <mergeCell ref="D207:H207"/>
    <mergeCell ref="A227:B227"/>
    <mergeCell ref="D227:H227"/>
    <mergeCell ref="A228:B228"/>
    <mergeCell ref="D228:H228"/>
    <mergeCell ref="A208:H208"/>
    <mergeCell ref="A209:B209"/>
    <mergeCell ref="D209:H209"/>
    <mergeCell ref="A210:B210"/>
    <mergeCell ref="D210:H210"/>
    <mergeCell ref="A211:B211"/>
    <mergeCell ref="A212:B212"/>
    <mergeCell ref="A213:B213"/>
    <mergeCell ref="A214:B214"/>
    <mergeCell ref="A215:B215"/>
    <mergeCell ref="A216:B216"/>
    <mergeCell ref="D215:H215"/>
    <mergeCell ref="D216:H216"/>
    <mergeCell ref="A226:H226"/>
    <mergeCell ref="D241:H241"/>
    <mergeCell ref="A244:H244"/>
    <mergeCell ref="A245:B245"/>
    <mergeCell ref="A246:B246"/>
    <mergeCell ref="A247:B247"/>
    <mergeCell ref="A236:B236"/>
    <mergeCell ref="A237:B237"/>
    <mergeCell ref="A238:B238"/>
    <mergeCell ref="A239:B239"/>
    <mergeCell ref="A240:B240"/>
    <mergeCell ref="A241:B241"/>
    <mergeCell ref="A242:B242"/>
    <mergeCell ref="D236:D237"/>
    <mergeCell ref="H236:H237"/>
    <mergeCell ref="G236:G237"/>
    <mergeCell ref="F236:F237"/>
    <mergeCell ref="E236:E237"/>
    <mergeCell ref="A248:B248"/>
    <mergeCell ref="A249:B249"/>
    <mergeCell ref="A250:B250"/>
    <mergeCell ref="A251:B251"/>
    <mergeCell ref="A252:B252"/>
    <mergeCell ref="A262:H262"/>
    <mergeCell ref="A263:B263"/>
    <mergeCell ref="A264:B264"/>
    <mergeCell ref="A243:B243"/>
    <mergeCell ref="A258:B258"/>
    <mergeCell ref="A259:B259"/>
    <mergeCell ref="A260:B260"/>
    <mergeCell ref="A261:B261"/>
    <mergeCell ref="D258:H258"/>
    <mergeCell ref="D259:H259"/>
    <mergeCell ref="A265:B265"/>
    <mergeCell ref="A266:B266"/>
    <mergeCell ref="A267:B267"/>
    <mergeCell ref="A268:B268"/>
    <mergeCell ref="A269:B269"/>
    <mergeCell ref="A270:B270"/>
    <mergeCell ref="D268:H268"/>
    <mergeCell ref="A271:H271"/>
    <mergeCell ref="A273:H273"/>
    <mergeCell ref="A272:H272"/>
    <mergeCell ref="A274:H274"/>
    <mergeCell ref="A275:H275"/>
    <mergeCell ref="A276:B276"/>
    <mergeCell ref="A277:B277"/>
    <mergeCell ref="A278:B278"/>
    <mergeCell ref="A279:B279"/>
    <mergeCell ref="A280:B280"/>
    <mergeCell ref="A281:B281"/>
    <mergeCell ref="D276:H276"/>
    <mergeCell ref="D277:H277"/>
    <mergeCell ref="D280:H280"/>
    <mergeCell ref="D281:H281"/>
    <mergeCell ref="A282:H282"/>
    <mergeCell ref="A283:B283"/>
    <mergeCell ref="D283:H283"/>
    <mergeCell ref="A284:B284"/>
    <mergeCell ref="D284:H284"/>
    <mergeCell ref="A285:B285"/>
    <mergeCell ref="A286:B286"/>
    <mergeCell ref="A287:B287"/>
    <mergeCell ref="D287:H287"/>
    <mergeCell ref="A294:B294"/>
    <mergeCell ref="A295:B295"/>
    <mergeCell ref="D292:H292"/>
    <mergeCell ref="D293:H293"/>
    <mergeCell ref="A288:B288"/>
    <mergeCell ref="D288:H288"/>
    <mergeCell ref="A289:H289"/>
    <mergeCell ref="A290:B290"/>
    <mergeCell ref="A291:B291"/>
    <mergeCell ref="D291:H291"/>
    <mergeCell ref="A292:B292"/>
    <mergeCell ref="A293:B293"/>
    <mergeCell ref="D305:H305"/>
    <mergeCell ref="A310:H310"/>
    <mergeCell ref="A311:B311"/>
    <mergeCell ref="A312:B312"/>
    <mergeCell ref="D312:H312"/>
    <mergeCell ref="A313:B313"/>
    <mergeCell ref="A296:H296"/>
    <mergeCell ref="A300:B300"/>
    <mergeCell ref="A301:B301"/>
    <mergeCell ref="A302:B302"/>
    <mergeCell ref="A303:H303"/>
    <mergeCell ref="A304:B304"/>
    <mergeCell ref="A305:B305"/>
    <mergeCell ref="A306:B306"/>
    <mergeCell ref="A299:B299"/>
    <mergeCell ref="A298:B298"/>
    <mergeCell ref="A297:B297"/>
    <mergeCell ref="A314:B314"/>
    <mergeCell ref="A315:B315"/>
    <mergeCell ref="A316:B316"/>
    <mergeCell ref="A317:H317"/>
    <mergeCell ref="A318:B318"/>
    <mergeCell ref="A319:B319"/>
    <mergeCell ref="A320:B320"/>
    <mergeCell ref="A321:B321"/>
    <mergeCell ref="A307:B307"/>
    <mergeCell ref="A308:B308"/>
    <mergeCell ref="A309:B309"/>
    <mergeCell ref="A322:B322"/>
    <mergeCell ref="A323:B323"/>
    <mergeCell ref="A324:H324"/>
    <mergeCell ref="A325:B325"/>
    <mergeCell ref="A326:B326"/>
    <mergeCell ref="A327:B327"/>
    <mergeCell ref="A328:B328"/>
    <mergeCell ref="A329:B329"/>
    <mergeCell ref="A330:B330"/>
    <mergeCell ref="D325:H325"/>
    <mergeCell ref="D326:H326"/>
    <mergeCell ref="D327:H327"/>
    <mergeCell ref="D328:H328"/>
    <mergeCell ref="D329:H329"/>
    <mergeCell ref="D330:H330"/>
    <mergeCell ref="D342:H342"/>
    <mergeCell ref="A343:B343"/>
    <mergeCell ref="D343:H343"/>
    <mergeCell ref="A344:B344"/>
    <mergeCell ref="D344:H344"/>
    <mergeCell ref="A331:H331"/>
    <mergeCell ref="A332:B332"/>
    <mergeCell ref="A333:B333"/>
    <mergeCell ref="A334:B334"/>
    <mergeCell ref="A335:B335"/>
    <mergeCell ref="A336:B336"/>
    <mergeCell ref="A337:B337"/>
    <mergeCell ref="A338:H338"/>
    <mergeCell ref="A339:B339"/>
    <mergeCell ref="D339:H339"/>
    <mergeCell ref="A217:H217"/>
    <mergeCell ref="A218:B218"/>
    <mergeCell ref="D218:H218"/>
    <mergeCell ref="A219:B219"/>
    <mergeCell ref="D219:H219"/>
    <mergeCell ref="A220:B220"/>
    <mergeCell ref="A221:B221"/>
    <mergeCell ref="A222:B222"/>
    <mergeCell ref="A223:B223"/>
    <mergeCell ref="B352:H352"/>
    <mergeCell ref="A224:B224"/>
    <mergeCell ref="D224:H224"/>
    <mergeCell ref="A225:B225"/>
    <mergeCell ref="D225:H225"/>
    <mergeCell ref="A253:H253"/>
    <mergeCell ref="A254:B254"/>
    <mergeCell ref="A255:B255"/>
    <mergeCell ref="A256:B256"/>
    <mergeCell ref="A257:B257"/>
    <mergeCell ref="A229:B229"/>
    <mergeCell ref="A230:B230"/>
    <mergeCell ref="A231:B231"/>
    <mergeCell ref="A232:B232"/>
    <mergeCell ref="A233:B233"/>
    <mergeCell ref="D233:H233"/>
    <mergeCell ref="A234:B234"/>
    <mergeCell ref="D234:H234"/>
    <mergeCell ref="A235:H235"/>
    <mergeCell ref="A340:B340"/>
    <mergeCell ref="D340:H340"/>
    <mergeCell ref="A341:B341"/>
    <mergeCell ref="D341:H341"/>
    <mergeCell ref="A342:B342"/>
  </mergeCells>
  <dataValidations count="7">
    <dataValidation type="list" allowBlank="1" showInputMessage="1" showErrorMessage="1" sqref="G6:H6">
      <formula1>"Mr.Vinayak,Mr. Gaurav Pawar, Mr.Manish,Mr.Vaibhav Gite,Miss Ankita Mohite"</formula1>
    </dataValidation>
    <dataValidation type="list" allowBlank="1" showInputMessage="1" showErrorMessage="1" sqref="G26:H26">
      <formula1>"Middle,Upper"</formula1>
    </dataValidation>
    <dataValidation type="list" allowBlank="1" showInputMessage="1" showErrorMessage="1" sqref="C111">
      <formula1>"300000,350000,400000,500000,600000,700000,800000,900000,1000000,1200000,1400000,1500000,1600000"</formula1>
    </dataValidation>
    <dataValidation type="list" allowBlank="1" showInputMessage="1" showErrorMessage="1" sqref="F129">
      <formula1>"Sit Out + Utility Area, Fungible area,Balcony Area,Chajja Area,Cornice Area,AP Area,WS Area"</formula1>
    </dataValidation>
    <dataValidation type="list" allowBlank="1" showInputMessage="1" showErrorMessage="1" sqref="C27:D27">
      <formula1>"Bitumen,Concrete"</formula1>
    </dataValidation>
    <dataValidation type="list" allowBlank="1" showInputMessage="1" showErrorMessage="1" sqref="C50:H50 G35:H35">
      <formula1>"Yes,No"</formula1>
    </dataValidation>
    <dataValidation type="list" allowBlank="1" showInputMessage="1" showErrorMessage="1" sqref="C129">
      <formula1>"Sale /         Rehab /           PAP,Sale / Mhada,Sale / Landowner"</formula1>
    </dataValidation>
  </dataValidations>
  <hyperlinks>
    <hyperlink ref="I24" r:id="rId1" location="section-amenities"/>
    <hyperlink ref="C23" r:id="rId2"/>
  </hyperlinks>
  <printOptions horizontalCentered="1"/>
  <pageMargins left="0.27559055118110237" right="0.27559055118110237" top="0.70866141732283472" bottom="0.47244094488188981" header="0.15748031496062992" footer="0.15748031496062992"/>
  <pageSetup paperSize="9" scale="69" fitToHeight="0" orientation="portrait" r:id="rId3"/>
  <headerFooter>
    <oddHeader>&amp;C&amp;25&amp;G</oddHeader>
    <oddFooter>&amp;L&amp;"Times New Roman,Bold"&amp;16Ref No: &amp;F&amp;R&amp;"Times New Roman,Bold"&amp;16&amp;P</oddFooter>
  </headerFooter>
  <rowBreaks count="3" manualBreakCount="3">
    <brk id="353" max="8" man="1"/>
    <brk id="399" max="16383" man="1"/>
    <brk id="445" max="16383" man="1"/>
  </rowBreaks>
  <drawing r:id="rId4"/>
  <legacyDrawing r:id="rId5"/>
  <legacyDrawingHF r:id="rId6"/>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3:K56"/>
  <sheetViews>
    <sheetView zoomScale="70" zoomScaleNormal="70" workbookViewId="0">
      <selection activeCell="A3" sqref="A3:XFD18"/>
    </sheetView>
  </sheetViews>
  <sheetFormatPr defaultRowHeight="14.5" x14ac:dyDescent="0.35"/>
  <cols>
    <col min="1" max="1" width="23" customWidth="1"/>
    <col min="2" max="2" width="25.7265625" customWidth="1"/>
    <col min="3" max="3" width="17.7265625" customWidth="1"/>
    <col min="4" max="4" width="16" bestFit="1" customWidth="1"/>
    <col min="5" max="9" width="25.7265625" customWidth="1"/>
  </cols>
  <sheetData>
    <row r="3" spans="1:11" s="1" customFormat="1" ht="21" thickBot="1" x14ac:dyDescent="0.4">
      <c r="A3" s="113" t="s">
        <v>69</v>
      </c>
      <c r="B3" s="113"/>
      <c r="C3" s="113"/>
      <c r="D3" s="113"/>
      <c r="E3" s="113"/>
      <c r="F3" s="113"/>
      <c r="G3" s="113"/>
      <c r="H3" s="113"/>
      <c r="I3" s="113"/>
    </row>
    <row r="4" spans="1:11" s="1" customFormat="1" ht="20.25" customHeight="1" x14ac:dyDescent="0.45">
      <c r="A4" s="183">
        <v>1</v>
      </c>
      <c r="B4" s="183"/>
      <c r="C4" s="183"/>
      <c r="D4" s="184" t="s">
        <v>4</v>
      </c>
      <c r="E4" s="29" t="s">
        <v>117</v>
      </c>
      <c r="F4" s="122" t="s">
        <v>104</v>
      </c>
      <c r="G4" s="122"/>
      <c r="H4" s="29" t="s">
        <v>118</v>
      </c>
      <c r="I4" s="29" t="s">
        <v>119</v>
      </c>
      <c r="J4" s="15" t="str">
        <f ca="1">(IF(F7&gt;99%,"All work completed. Please provide OC.",IF(F7&gt;89.8%,"Plinth, RCC, Brick, Plaster, Flooring, Wooden, Plumbing, Electrification, etc., work Completed. Finishing work is in process.",IF(F7&lt;94%,(IF(C7=0,"Work not yet Started.",IF(E7=25%,"Piling work in process",IF(E7=50%,"Excavation work in process",IF(E7=100%,"Excavation work Completed. ","0")))&amp;(IF(C8=0%,"",IF(C8=K9,"Footing work is process",IF(C8=K10,"Footing work Completed",IF(C8=K11,"1st Basement Completed",IF(C8=K12,"1st &amp; 2nd Basement Completed",IF(C8=K13,"1st to 3rd Basement Completed",IF(C8=K14,"1st to 4th Basement Completed",IF(C8=K15,"Plinth work is process",IF(C8=K16,"Plinth work completed","0")))))))))))&amp;(IF(C9=(F5+H5+I5),", RCC Slab",IF(C9&gt;0,", RCC upto "&amp;C9&amp;" Slab",""))&amp;(IF(C10=I5,", Brickwork",IF(C10&gt;0,", Brickwork upto "&amp;C10&amp;" Floor",""))&amp;(IF(C11=I5,", Internal Plaster",IF(C11&gt;0,", Internal Plaster upto "&amp;C11&amp;" Floor",""))&amp;(IF(C12=I5,", External Plaster",IF(C12&gt;0,", External Plaster upto "&amp;C12&amp;" Floor",""))&amp;(IF(C13=I5,", External Plumbing, Elevation and Waterproofing",IF(C13&gt;0,", External Plumbing, Elevation and Waterproofing upto "&amp;C13&amp;" Floor",""))&amp;(IF(C14=I5,", Flooring &amp; Fitting",IF(C14&gt;0,", Flooring &amp; Fitting upto "&amp;C14&amp;" Floor",""))&amp;(IF(C15=I5,", Wooden Work",IF(C15&gt;0,", Wooden Work upto "&amp;C15&amp;" Floor",""))&amp;(IF(C16=I5,", Electrical &amp; Sanitary fittings",IF(C16&gt;0,", Electrical &amp; Sanitary fittings upto "&amp;C16&amp;" Floor",""))&amp;(IF(C17&gt;0,", Finishing upto "&amp;C17&amp;" Floor","")&amp;(IF(C9&gt;0.5," Completed",""))))))))))))))))</f>
        <v>Excavation work Completed. Plinth work completed</v>
      </c>
      <c r="K4" s="17"/>
    </row>
    <row r="5" spans="1:11" s="1" customFormat="1" ht="20.5" x14ac:dyDescent="0.45">
      <c r="A5" s="183"/>
      <c r="B5" s="183"/>
      <c r="C5" s="183"/>
      <c r="D5" s="184"/>
      <c r="E5" s="29">
        <v>3</v>
      </c>
      <c r="F5" s="122">
        <v>1</v>
      </c>
      <c r="G5" s="122"/>
      <c r="H5" s="29">
        <v>0</v>
      </c>
      <c r="I5" s="29">
        <f ca="1">--TRIM(RIGHT(SUBSTITUTE(LEFT(A4,_xlfn.AGGREGATE(16,6,FIND({0,1,2,3,4,5,6,7,8,9},A4,ROW(INDIRECT("1:"&amp;LEN(A4)))),1))," ",REPT(" ",LEN(A4))),LEN(A4)))</f>
        <v>1</v>
      </c>
      <c r="J5" s="16" t="s">
        <v>123</v>
      </c>
      <c r="K5" s="17"/>
    </row>
    <row r="6" spans="1:11" s="1" customFormat="1" ht="20.25" customHeight="1" x14ac:dyDescent="0.45">
      <c r="A6" s="123" t="s">
        <v>121</v>
      </c>
      <c r="B6" s="123"/>
      <c r="C6" s="123" t="s">
        <v>131</v>
      </c>
      <c r="D6" s="123"/>
      <c r="E6" s="27" t="s">
        <v>132</v>
      </c>
      <c r="F6" s="123" t="s">
        <v>122</v>
      </c>
      <c r="G6" s="123"/>
      <c r="H6" s="28" t="s">
        <v>120</v>
      </c>
      <c r="I6" s="28"/>
      <c r="J6" s="19" t="s">
        <v>133</v>
      </c>
      <c r="K6" s="18">
        <f ca="1">I5*25%</f>
        <v>0.25</v>
      </c>
    </row>
    <row r="7" spans="1:11" s="1" customFormat="1" ht="20.25" customHeight="1" x14ac:dyDescent="0.45">
      <c r="A7" s="121" t="s">
        <v>134</v>
      </c>
      <c r="B7" s="121"/>
      <c r="C7" s="122">
        <f ca="1">K8</f>
        <v>1</v>
      </c>
      <c r="D7" s="122"/>
      <c r="E7" s="5">
        <f ca="1">((100/I5)*C7)/100</f>
        <v>1</v>
      </c>
      <c r="F7" s="121">
        <f ca="1">(((C7/I5*5)+(C8/I5*20)+(25/(F5+H5+I5)*C9)+(5/(I5)*C10)+(2.5/(I5)*C11)+(2.5/(I5)*C12)+(5/I5*C13)+(10/I5*C14)+(2.5/I5*C15)+(2.5/I5*C16)+(10/I5*C17)+(10/I5*C18))/100)</f>
        <v>0.25</v>
      </c>
      <c r="G7" s="121"/>
      <c r="H7" s="121" t="str">
        <f ca="1">J4</f>
        <v>Excavation work Completed. Plinth work completed</v>
      </c>
      <c r="I7" s="121"/>
      <c r="J7" s="19" t="s">
        <v>124</v>
      </c>
      <c r="K7" s="23">
        <f ca="1">I5*50%</f>
        <v>0.5</v>
      </c>
    </row>
    <row r="8" spans="1:11" s="1" customFormat="1" ht="20.5" x14ac:dyDescent="0.45">
      <c r="A8" s="121" t="s">
        <v>105</v>
      </c>
      <c r="B8" s="121"/>
      <c r="C8" s="182">
        <f ca="1">K16</f>
        <v>1</v>
      </c>
      <c r="D8" s="122"/>
      <c r="E8" s="5">
        <f ca="1">((100/I5)*C8)/100</f>
        <v>1</v>
      </c>
      <c r="F8" s="121"/>
      <c r="G8" s="121"/>
      <c r="H8" s="121"/>
      <c r="I8" s="121"/>
      <c r="J8" s="19" t="s">
        <v>125</v>
      </c>
      <c r="K8" s="23">
        <f ca="1">I5</f>
        <v>1</v>
      </c>
    </row>
    <row r="9" spans="1:11" s="1" customFormat="1" ht="21" customHeight="1" x14ac:dyDescent="0.5">
      <c r="A9" s="121" t="s">
        <v>135</v>
      </c>
      <c r="B9" s="121"/>
      <c r="C9" s="122">
        <v>0</v>
      </c>
      <c r="D9" s="122"/>
      <c r="E9" s="5">
        <f ca="1">((100/(F5+H5+I5))*C9)/100</f>
        <v>0</v>
      </c>
      <c r="F9" s="121"/>
      <c r="G9" s="121"/>
      <c r="H9" s="121"/>
      <c r="I9" s="121"/>
      <c r="J9" s="19" t="s">
        <v>126</v>
      </c>
      <c r="K9" s="24">
        <f ca="1">(IF(E5&gt;1,(I5/(E5+2)),I5*0.2))</f>
        <v>0.2</v>
      </c>
    </row>
    <row r="10" spans="1:11" s="1" customFormat="1" ht="21" customHeight="1" x14ac:dyDescent="0.5">
      <c r="A10" s="121" t="s">
        <v>136</v>
      </c>
      <c r="B10" s="121"/>
      <c r="C10" s="122">
        <v>0</v>
      </c>
      <c r="D10" s="122"/>
      <c r="E10" s="5">
        <f ca="1">((100/I5)*C10)/100</f>
        <v>0</v>
      </c>
      <c r="F10" s="121"/>
      <c r="G10" s="121"/>
      <c r="H10" s="121"/>
      <c r="I10" s="121"/>
      <c r="J10" s="19" t="s">
        <v>127</v>
      </c>
      <c r="K10" s="24">
        <f ca="1">(IF(E5&gt;1,(I5/(E5+2)+K9),I5*0.2+K9))</f>
        <v>0.4</v>
      </c>
    </row>
    <row r="11" spans="1:11" s="1" customFormat="1" ht="21" customHeight="1" x14ac:dyDescent="0.5">
      <c r="A11" s="119" t="s">
        <v>137</v>
      </c>
      <c r="B11" s="120"/>
      <c r="C11" s="122">
        <v>0</v>
      </c>
      <c r="D11" s="122"/>
      <c r="E11" s="5">
        <f ca="1">((100/I5)*C11)/100</f>
        <v>0</v>
      </c>
      <c r="F11" s="121"/>
      <c r="G11" s="121"/>
      <c r="H11" s="121"/>
      <c r="I11" s="121"/>
      <c r="J11" s="19" t="s">
        <v>138</v>
      </c>
      <c r="K11" s="24">
        <f ca="1">(IF(E5&gt;1,(I5/(E5+2)+K10),0))</f>
        <v>0.60000000000000009</v>
      </c>
    </row>
    <row r="12" spans="1:11" s="1" customFormat="1" ht="21" customHeight="1" x14ac:dyDescent="0.5">
      <c r="A12" s="119" t="s">
        <v>169</v>
      </c>
      <c r="B12" s="120"/>
      <c r="C12" s="122">
        <v>0</v>
      </c>
      <c r="D12" s="122"/>
      <c r="E12" s="5">
        <f ca="1">((100/I5)*C12)/100</f>
        <v>0</v>
      </c>
      <c r="F12" s="121"/>
      <c r="G12" s="121"/>
      <c r="H12" s="121"/>
      <c r="I12" s="121"/>
      <c r="J12" s="19" t="s">
        <v>139</v>
      </c>
      <c r="K12" s="24">
        <f ca="1">(IF(E5&gt;2,(I5/(E5+2)+K11),0))</f>
        <v>0.8</v>
      </c>
    </row>
    <row r="13" spans="1:11" s="1" customFormat="1" ht="57.75" customHeight="1" x14ac:dyDescent="0.5">
      <c r="A13" s="119" t="s">
        <v>166</v>
      </c>
      <c r="B13" s="120"/>
      <c r="C13" s="122">
        <v>0</v>
      </c>
      <c r="D13" s="122"/>
      <c r="E13" s="5">
        <f ca="1">((100/(I5))*C13)/100</f>
        <v>0</v>
      </c>
      <c r="F13" s="121"/>
      <c r="G13" s="121"/>
      <c r="H13" s="121"/>
      <c r="I13" s="121"/>
      <c r="J13" s="19" t="s">
        <v>141</v>
      </c>
      <c r="K13" s="25">
        <f>(IF(E5&gt;3,(I5/(E5+2)+K12),0))</f>
        <v>0</v>
      </c>
    </row>
    <row r="14" spans="1:11" s="1" customFormat="1" ht="21" x14ac:dyDescent="0.5">
      <c r="A14" s="121" t="s">
        <v>140</v>
      </c>
      <c r="B14" s="121"/>
      <c r="C14" s="122">
        <v>0</v>
      </c>
      <c r="D14" s="122"/>
      <c r="E14" s="5">
        <f ca="1">((100/(I5))*C14)/100</f>
        <v>0</v>
      </c>
      <c r="F14" s="121"/>
      <c r="G14" s="121"/>
      <c r="H14" s="121"/>
      <c r="I14" s="121"/>
      <c r="J14" s="19" t="s">
        <v>142</v>
      </c>
      <c r="K14" s="24">
        <f>(IF(E5&gt;4,(I5/(E5+2)+K13),0))</f>
        <v>0</v>
      </c>
    </row>
    <row r="15" spans="1:11" s="1" customFormat="1" ht="21" customHeight="1" x14ac:dyDescent="0.5">
      <c r="A15" s="121" t="s">
        <v>168</v>
      </c>
      <c r="B15" s="121"/>
      <c r="C15" s="122">
        <v>0</v>
      </c>
      <c r="D15" s="122"/>
      <c r="E15" s="5">
        <f ca="1">((100/I5)*C15)/100</f>
        <v>0</v>
      </c>
      <c r="F15" s="121"/>
      <c r="G15" s="121"/>
      <c r="H15" s="121"/>
      <c r="I15" s="121"/>
      <c r="J15" s="19" t="s">
        <v>128</v>
      </c>
      <c r="K15" s="24">
        <f>(IF(E5=1,(I5/(E5+3)+K10),IF(E5=0,(I5*0.3+K10),IF(E5&gt;1,0))))</f>
        <v>0</v>
      </c>
    </row>
    <row r="16" spans="1:11" s="1" customFormat="1" ht="21.5" thickBot="1" x14ac:dyDescent="0.55000000000000004">
      <c r="A16" s="121" t="s">
        <v>167</v>
      </c>
      <c r="B16" s="121"/>
      <c r="C16" s="122">
        <v>0</v>
      </c>
      <c r="D16" s="122"/>
      <c r="E16" s="5">
        <f ca="1">((100/I5)*C16)/100</f>
        <v>0</v>
      </c>
      <c r="F16" s="121"/>
      <c r="G16" s="121"/>
      <c r="H16" s="121"/>
      <c r="I16" s="121"/>
      <c r="J16" s="21" t="s">
        <v>129</v>
      </c>
      <c r="K16" s="26">
        <f ca="1">(IF(E5&gt;1.5,(I5/(E5+2)+K10+MAX(0,K11-K10)+MAX(0,K12-K11)+MAX(0,K13-K12)+MAX(0,K14-K13)+MAX(0,K15-K14)),IF(E5=1,(I5/(E5+3)+K15),IF(E5=0,I5*0.3+K15))))</f>
        <v>1</v>
      </c>
    </row>
    <row r="17" spans="1:9" s="1" customFormat="1" ht="20.5" x14ac:dyDescent="0.35">
      <c r="A17" s="121" t="s">
        <v>143</v>
      </c>
      <c r="B17" s="121"/>
      <c r="C17" s="122">
        <v>0</v>
      </c>
      <c r="D17" s="122"/>
      <c r="E17" s="5">
        <f ca="1">((100/(I5))*C17)/100</f>
        <v>0</v>
      </c>
      <c r="F17" s="121"/>
      <c r="G17" s="121"/>
      <c r="H17" s="121"/>
      <c r="I17" s="121"/>
    </row>
    <row r="18" spans="1:9" s="1" customFormat="1" ht="20.5" x14ac:dyDescent="0.35">
      <c r="A18" s="121" t="s">
        <v>144</v>
      </c>
      <c r="B18" s="121"/>
      <c r="C18" s="122">
        <v>0</v>
      </c>
      <c r="D18" s="122"/>
      <c r="E18" s="5">
        <f ca="1">((100/(I5))*C18)/100</f>
        <v>0</v>
      </c>
      <c r="F18" s="121"/>
      <c r="G18" s="121"/>
      <c r="H18" s="121"/>
      <c r="I18" s="121"/>
    </row>
    <row r="23" spans="1:9" x14ac:dyDescent="0.35">
      <c r="B23" s="181" t="s">
        <v>170</v>
      </c>
      <c r="C23" s="181"/>
      <c r="D23" s="181"/>
      <c r="E23" s="181"/>
      <c r="F23" s="181"/>
      <c r="G23" s="181"/>
    </row>
    <row r="24" spans="1:9" ht="14.5" customHeight="1" x14ac:dyDescent="0.35">
      <c r="B24" s="176" t="s">
        <v>171</v>
      </c>
      <c r="C24" s="176" t="s">
        <v>172</v>
      </c>
      <c r="D24" s="179" t="s">
        <v>173</v>
      </c>
      <c r="E24" s="180" t="s">
        <v>174</v>
      </c>
      <c r="F24" s="177" t="s">
        <v>175</v>
      </c>
      <c r="G24" s="176" t="s">
        <v>176</v>
      </c>
    </row>
    <row r="25" spans="1:9" x14ac:dyDescent="0.35">
      <c r="B25" s="176"/>
      <c r="C25" s="176"/>
      <c r="D25" s="179"/>
      <c r="E25" s="180"/>
      <c r="F25" s="177"/>
      <c r="G25" s="176"/>
    </row>
    <row r="26" spans="1:9" x14ac:dyDescent="0.35">
      <c r="B26" s="34" t="s">
        <v>177</v>
      </c>
      <c r="C26" s="35">
        <v>10</v>
      </c>
      <c r="D26" s="35">
        <v>1</v>
      </c>
      <c r="E26" s="36"/>
      <c r="F26" s="37">
        <f>((E26/D26)*0.05)*100</f>
        <v>0</v>
      </c>
      <c r="G26" s="37">
        <f t="shared" ref="G26:G37" si="0">((E26/D26)*(C26/100))*100</f>
        <v>0</v>
      </c>
    </row>
    <row r="27" spans="1:9" x14ac:dyDescent="0.35">
      <c r="B27" s="34" t="s">
        <v>178</v>
      </c>
      <c r="C27" s="36">
        <v>10</v>
      </c>
      <c r="D27" s="36">
        <v>1</v>
      </c>
      <c r="E27" s="36"/>
      <c r="F27" s="37">
        <f>((E27/D27)*0.05)*100</f>
        <v>0</v>
      </c>
      <c r="G27" s="37">
        <f t="shared" si="0"/>
        <v>0</v>
      </c>
    </row>
    <row r="28" spans="1:9" x14ac:dyDescent="0.35">
      <c r="B28" s="34" t="s">
        <v>179</v>
      </c>
      <c r="C28" s="36">
        <v>15</v>
      </c>
      <c r="D28" s="36">
        <v>1</v>
      </c>
      <c r="E28" s="36"/>
      <c r="F28" s="37">
        <f>((E28/D28)*0.15)*100</f>
        <v>0</v>
      </c>
      <c r="G28" s="37">
        <f t="shared" si="0"/>
        <v>0</v>
      </c>
    </row>
    <row r="29" spans="1:9" x14ac:dyDescent="0.35">
      <c r="B29" s="38" t="s">
        <v>180</v>
      </c>
      <c r="C29" s="36">
        <v>25</v>
      </c>
      <c r="D29" s="36">
        <v>40</v>
      </c>
      <c r="E29" s="36"/>
      <c r="F29" s="37">
        <f>((E29/D29)*0.25)*100</f>
        <v>0</v>
      </c>
      <c r="G29" s="37">
        <f t="shared" si="0"/>
        <v>0</v>
      </c>
    </row>
    <row r="30" spans="1:9" x14ac:dyDescent="0.35">
      <c r="B30" s="38" t="s">
        <v>181</v>
      </c>
      <c r="C30" s="36">
        <v>5</v>
      </c>
      <c r="D30" s="36">
        <v>39</v>
      </c>
      <c r="E30" s="36"/>
      <c r="F30" s="37">
        <f>((E30/D30)*0.05)*100</f>
        <v>0</v>
      </c>
      <c r="G30" s="37">
        <f t="shared" si="0"/>
        <v>0</v>
      </c>
    </row>
    <row r="31" spans="1:9" ht="29" x14ac:dyDescent="0.35">
      <c r="B31" s="38" t="s">
        <v>182</v>
      </c>
      <c r="C31" s="36">
        <v>2.5</v>
      </c>
      <c r="D31" s="36">
        <v>39</v>
      </c>
      <c r="E31" s="36"/>
      <c r="F31" s="37">
        <f>((E31/D31)*0.025)*100</f>
        <v>0</v>
      </c>
      <c r="G31" s="37">
        <f t="shared" si="0"/>
        <v>0</v>
      </c>
    </row>
    <row r="32" spans="1:9" ht="29" x14ac:dyDescent="0.35">
      <c r="B32" s="38" t="s">
        <v>183</v>
      </c>
      <c r="C32" s="36">
        <v>2.5</v>
      </c>
      <c r="D32" s="36">
        <v>39</v>
      </c>
      <c r="E32" s="36"/>
      <c r="F32" s="37">
        <f>((E32/D32)*0.025)*100</f>
        <v>0</v>
      </c>
      <c r="G32" s="37">
        <f t="shared" si="0"/>
        <v>0</v>
      </c>
    </row>
    <row r="33" spans="1:7" ht="43.5" x14ac:dyDescent="0.35">
      <c r="B33" s="39" t="s">
        <v>184</v>
      </c>
      <c r="C33" s="36">
        <v>5</v>
      </c>
      <c r="D33" s="36">
        <v>39</v>
      </c>
      <c r="E33" s="36"/>
      <c r="F33" s="37">
        <f>((E33/D33)*0.05)*100</f>
        <v>0</v>
      </c>
      <c r="G33" s="37">
        <f t="shared" si="0"/>
        <v>0</v>
      </c>
    </row>
    <row r="34" spans="1:7" ht="29" x14ac:dyDescent="0.35">
      <c r="B34" s="39" t="s">
        <v>185</v>
      </c>
      <c r="C34" s="36">
        <v>5</v>
      </c>
      <c r="D34" s="36">
        <v>39</v>
      </c>
      <c r="E34" s="36"/>
      <c r="F34" s="37">
        <f>((E34/D34)*0.1)*100</f>
        <v>0</v>
      </c>
      <c r="G34" s="37">
        <f t="shared" si="0"/>
        <v>0</v>
      </c>
    </row>
    <row r="35" spans="1:7" ht="29" x14ac:dyDescent="0.35">
      <c r="B35" s="39" t="s">
        <v>186</v>
      </c>
      <c r="C35" s="36">
        <v>5</v>
      </c>
      <c r="D35" s="36">
        <v>39</v>
      </c>
      <c r="E35" s="36"/>
      <c r="F35" s="37">
        <f>((E35/D35)*0.05)*100</f>
        <v>0</v>
      </c>
      <c r="G35" s="37">
        <f t="shared" si="0"/>
        <v>0</v>
      </c>
    </row>
    <row r="36" spans="1:7" ht="43.5" x14ac:dyDescent="0.35">
      <c r="B36" s="39" t="s">
        <v>187</v>
      </c>
      <c r="C36" s="36">
        <v>10</v>
      </c>
      <c r="D36" s="36">
        <v>39</v>
      </c>
      <c r="E36" s="36"/>
      <c r="F36" s="37">
        <f>((E36/D36)*0.1)*100</f>
        <v>0</v>
      </c>
      <c r="G36" s="37">
        <f t="shared" si="0"/>
        <v>0</v>
      </c>
    </row>
    <row r="37" spans="1:7" ht="43.5" x14ac:dyDescent="0.35">
      <c r="B37" s="39" t="s">
        <v>188</v>
      </c>
      <c r="C37" s="36">
        <v>5</v>
      </c>
      <c r="D37" s="36">
        <v>39</v>
      </c>
      <c r="E37" s="36"/>
      <c r="F37" s="37">
        <f>((E37/D37)*0.1)*100</f>
        <v>0</v>
      </c>
      <c r="G37" s="37">
        <f t="shared" si="0"/>
        <v>0</v>
      </c>
    </row>
    <row r="38" spans="1:7" ht="15.5" x14ac:dyDescent="0.35">
      <c r="B38" s="40" t="s">
        <v>189</v>
      </c>
      <c r="C38" s="41">
        <f>SUM(C26:C37)</f>
        <v>100</v>
      </c>
      <c r="D38" s="40"/>
      <c r="E38" s="40"/>
      <c r="F38" s="41">
        <f>SUM(F26:F37)</f>
        <v>0</v>
      </c>
      <c r="G38" s="41">
        <f>SUM(G26:G37)</f>
        <v>0</v>
      </c>
    </row>
    <row r="39" spans="1:7" x14ac:dyDescent="0.35">
      <c r="B39" s="177" t="s">
        <v>190</v>
      </c>
      <c r="C39" s="177"/>
      <c r="D39" s="177"/>
      <c r="E39" s="177"/>
      <c r="F39" s="177"/>
      <c r="G39" s="177"/>
    </row>
    <row r="40" spans="1:7" x14ac:dyDescent="0.35">
      <c r="B40" s="178" t="s">
        <v>191</v>
      </c>
      <c r="C40" s="178"/>
      <c r="D40" s="178"/>
      <c r="E40" s="178" t="s">
        <v>192</v>
      </c>
      <c r="F40" s="178"/>
      <c r="G40" s="178"/>
    </row>
    <row r="41" spans="1:7" x14ac:dyDescent="0.35">
      <c r="B41" s="174" t="s">
        <v>193</v>
      </c>
      <c r="C41" s="174"/>
      <c r="D41" s="174"/>
      <c r="E41" s="174" t="s">
        <v>194</v>
      </c>
      <c r="F41" s="174"/>
      <c r="G41" s="174"/>
    </row>
    <row r="42" spans="1:7" x14ac:dyDescent="0.35">
      <c r="B42" s="174" t="s">
        <v>195</v>
      </c>
      <c r="C42" s="174"/>
      <c r="D42" s="174"/>
      <c r="E42" s="174" t="s">
        <v>196</v>
      </c>
      <c r="F42" s="174"/>
      <c r="G42" s="174"/>
    </row>
    <row r="43" spans="1:7" x14ac:dyDescent="0.35">
      <c r="B43" s="175" t="s">
        <v>197</v>
      </c>
      <c r="C43" s="175"/>
      <c r="D43" s="175"/>
      <c r="E43" s="175" t="s">
        <v>198</v>
      </c>
      <c r="F43" s="175"/>
      <c r="G43" s="175"/>
    </row>
    <row r="45" spans="1:7" ht="15" thickBot="1" x14ac:dyDescent="0.4"/>
    <row r="46" spans="1:7" ht="16.5" thickTop="1" thickBot="1" x14ac:dyDescent="0.4">
      <c r="A46" s="42" t="s">
        <v>199</v>
      </c>
      <c r="B46" s="42" t="s">
        <v>171</v>
      </c>
      <c r="C46" s="43" t="s">
        <v>200</v>
      </c>
      <c r="D46" s="43" t="s">
        <v>201</v>
      </c>
      <c r="E46" s="43" t="s">
        <v>202</v>
      </c>
    </row>
    <row r="47" spans="1:7" ht="30" thickTop="1" thickBot="1" x14ac:dyDescent="0.4">
      <c r="A47" s="44">
        <v>1</v>
      </c>
      <c r="B47" s="45" t="s">
        <v>203</v>
      </c>
      <c r="C47" s="46">
        <v>0</v>
      </c>
      <c r="D47" s="47">
        <v>0.1</v>
      </c>
      <c r="E47" s="46">
        <v>0.1</v>
      </c>
    </row>
    <row r="48" spans="1:7" ht="15.5" thickTop="1" thickBot="1" x14ac:dyDescent="0.4">
      <c r="A48" s="44">
        <v>2</v>
      </c>
      <c r="B48" s="45" t="s">
        <v>204</v>
      </c>
      <c r="C48" s="46" t="s">
        <v>205</v>
      </c>
      <c r="D48" s="47" t="s">
        <v>206</v>
      </c>
      <c r="E48" s="46">
        <v>0.3</v>
      </c>
    </row>
    <row r="49" spans="1:5" ht="59" thickTop="1" thickBot="1" x14ac:dyDescent="0.4">
      <c r="A49" s="44">
        <v>3</v>
      </c>
      <c r="B49" s="45" t="s">
        <v>207</v>
      </c>
      <c r="C49" s="46" t="s">
        <v>208</v>
      </c>
      <c r="D49" s="47" t="s">
        <v>209</v>
      </c>
      <c r="E49" s="46">
        <v>0.45</v>
      </c>
    </row>
    <row r="50" spans="1:5" ht="73.5" thickTop="1" thickBot="1" x14ac:dyDescent="0.4">
      <c r="A50" s="44">
        <v>4</v>
      </c>
      <c r="B50" s="45" t="s">
        <v>210</v>
      </c>
      <c r="C50" s="46" t="s">
        <v>211</v>
      </c>
      <c r="D50" s="47" t="s">
        <v>212</v>
      </c>
      <c r="E50" s="46">
        <v>0.7</v>
      </c>
    </row>
    <row r="51" spans="1:5" ht="59" thickTop="1" thickBot="1" x14ac:dyDescent="0.4">
      <c r="A51" s="44">
        <v>5</v>
      </c>
      <c r="B51" s="45" t="s">
        <v>213</v>
      </c>
      <c r="C51" s="46" t="s">
        <v>214</v>
      </c>
      <c r="D51" s="47" t="s">
        <v>215</v>
      </c>
      <c r="E51" s="46">
        <v>0.75</v>
      </c>
    </row>
    <row r="52" spans="1:5" ht="73.5" thickTop="1" thickBot="1" x14ac:dyDescent="0.4">
      <c r="A52" s="44">
        <v>6</v>
      </c>
      <c r="B52" s="45" t="s">
        <v>216</v>
      </c>
      <c r="C52" s="46" t="s">
        <v>217</v>
      </c>
      <c r="D52" s="47" t="s">
        <v>218</v>
      </c>
      <c r="E52" s="46">
        <v>0.8</v>
      </c>
    </row>
    <row r="53" spans="1:5" ht="102.5" thickTop="1" thickBot="1" x14ac:dyDescent="0.4">
      <c r="A53" s="44">
        <v>7</v>
      </c>
      <c r="B53" s="45" t="s">
        <v>219</v>
      </c>
      <c r="C53" s="46" t="s">
        <v>220</v>
      </c>
      <c r="D53" s="47" t="s">
        <v>221</v>
      </c>
      <c r="E53" s="46">
        <v>0.85</v>
      </c>
    </row>
    <row r="54" spans="1:5" ht="175" thickTop="1" thickBot="1" x14ac:dyDescent="0.4">
      <c r="A54" s="44">
        <v>8</v>
      </c>
      <c r="B54" s="45" t="s">
        <v>222</v>
      </c>
      <c r="C54" s="46" t="s">
        <v>223</v>
      </c>
      <c r="D54" s="47" t="s">
        <v>224</v>
      </c>
      <c r="E54" s="46">
        <v>0.95</v>
      </c>
    </row>
    <row r="55" spans="1:5" ht="88" thickTop="1" thickBot="1" x14ac:dyDescent="0.4">
      <c r="A55" s="44">
        <v>9</v>
      </c>
      <c r="B55" s="45" t="s">
        <v>225</v>
      </c>
      <c r="C55" s="46" t="s">
        <v>226</v>
      </c>
      <c r="D55" s="47" t="s">
        <v>227</v>
      </c>
      <c r="E55" s="46">
        <v>1</v>
      </c>
    </row>
    <row r="56" spans="1:5" ht="15" thickTop="1" x14ac:dyDescent="0.35"/>
  </sheetData>
  <mergeCells count="50">
    <mergeCell ref="A6:B6"/>
    <mergeCell ref="C6:D6"/>
    <mergeCell ref="F6:G6"/>
    <mergeCell ref="A3:I3"/>
    <mergeCell ref="A4:C5"/>
    <mergeCell ref="D4:D5"/>
    <mergeCell ref="F4:G4"/>
    <mergeCell ref="F5:G5"/>
    <mergeCell ref="A7:B7"/>
    <mergeCell ref="C7:D7"/>
    <mergeCell ref="F7:G18"/>
    <mergeCell ref="H7:I18"/>
    <mergeCell ref="A8:B8"/>
    <mergeCell ref="C8:D8"/>
    <mergeCell ref="A9:B9"/>
    <mergeCell ref="C9:D9"/>
    <mergeCell ref="A10:B10"/>
    <mergeCell ref="C10:D10"/>
    <mergeCell ref="A11:B11"/>
    <mergeCell ref="C11:D11"/>
    <mergeCell ref="A12:B12"/>
    <mergeCell ref="C12:D12"/>
    <mergeCell ref="A13:B13"/>
    <mergeCell ref="C13:D13"/>
    <mergeCell ref="A14:B14"/>
    <mergeCell ref="C14:D14"/>
    <mergeCell ref="A15:B15"/>
    <mergeCell ref="C15:D15"/>
    <mergeCell ref="A16:B16"/>
    <mergeCell ref="C16:D16"/>
    <mergeCell ref="A17:B17"/>
    <mergeCell ref="C17:D17"/>
    <mergeCell ref="A18:B18"/>
    <mergeCell ref="C18:D18"/>
    <mergeCell ref="B23:G23"/>
    <mergeCell ref="B42:D42"/>
    <mergeCell ref="E42:G42"/>
    <mergeCell ref="B43:D43"/>
    <mergeCell ref="E43:G43"/>
    <mergeCell ref="G24:G25"/>
    <mergeCell ref="B39:G39"/>
    <mergeCell ref="B40:D40"/>
    <mergeCell ref="E40:G40"/>
    <mergeCell ref="B41:D41"/>
    <mergeCell ref="E41:G41"/>
    <mergeCell ref="B24:B25"/>
    <mergeCell ref="C24:C25"/>
    <mergeCell ref="D24:D25"/>
    <mergeCell ref="E24:E25"/>
    <mergeCell ref="F24:F25"/>
  </mergeCells>
  <pageMargins left="0.7" right="0.7" top="0.75" bottom="0.75" header="0.3" footer="0.3"/>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B2:C35"/>
  <sheetViews>
    <sheetView topLeftCell="A25" workbookViewId="0">
      <selection activeCell="C37" sqref="C37"/>
    </sheetView>
  </sheetViews>
  <sheetFormatPr defaultRowHeight="14.5" x14ac:dyDescent="0.35"/>
  <cols>
    <col min="2" max="2" width="3" bestFit="1" customWidth="1"/>
    <col min="3" max="3" width="155.26953125" customWidth="1"/>
  </cols>
  <sheetData>
    <row r="2" spans="2:3" ht="29" x14ac:dyDescent="0.35">
      <c r="B2" s="36">
        <v>1</v>
      </c>
      <c r="C2" s="52" t="s">
        <v>245</v>
      </c>
    </row>
    <row r="3" spans="2:3" x14ac:dyDescent="0.35">
      <c r="B3" s="36">
        <v>2</v>
      </c>
      <c r="C3" s="53" t="s">
        <v>246</v>
      </c>
    </row>
    <row r="4" spans="2:3" x14ac:dyDescent="0.35">
      <c r="B4" s="36">
        <v>3</v>
      </c>
      <c r="C4" s="36" t="s">
        <v>247</v>
      </c>
    </row>
    <row r="5" spans="2:3" x14ac:dyDescent="0.35">
      <c r="B5" s="36">
        <v>4</v>
      </c>
      <c r="C5" s="53" t="s">
        <v>248</v>
      </c>
    </row>
    <row r="6" spans="2:3" x14ac:dyDescent="0.35">
      <c r="B6" s="36">
        <v>5</v>
      </c>
      <c r="C6" s="36" t="s">
        <v>249</v>
      </c>
    </row>
    <row r="7" spans="2:3" ht="29" x14ac:dyDescent="0.35">
      <c r="B7" s="36">
        <v>6</v>
      </c>
      <c r="C7" s="53" t="s">
        <v>250</v>
      </c>
    </row>
    <row r="8" spans="2:3" ht="72.5" x14ac:dyDescent="0.35">
      <c r="B8" s="36">
        <v>7</v>
      </c>
      <c r="C8" s="53" t="s">
        <v>251</v>
      </c>
    </row>
    <row r="9" spans="2:3" x14ac:dyDescent="0.35">
      <c r="B9" s="36">
        <v>8</v>
      </c>
      <c r="C9" s="36" t="s">
        <v>252</v>
      </c>
    </row>
    <row r="10" spans="2:3" x14ac:dyDescent="0.35">
      <c r="B10" s="36">
        <v>9</v>
      </c>
      <c r="C10" s="36" t="s">
        <v>253</v>
      </c>
    </row>
    <row r="11" spans="2:3" x14ac:dyDescent="0.35">
      <c r="B11" s="36">
        <v>10</v>
      </c>
      <c r="C11" s="36" t="s">
        <v>254</v>
      </c>
    </row>
    <row r="12" spans="2:3" x14ac:dyDescent="0.35">
      <c r="B12" s="36">
        <v>11</v>
      </c>
      <c r="C12" s="36" t="s">
        <v>255</v>
      </c>
    </row>
    <row r="13" spans="2:3" x14ac:dyDescent="0.35">
      <c r="B13" s="36">
        <v>12</v>
      </c>
      <c r="C13" s="36" t="s">
        <v>256</v>
      </c>
    </row>
    <row r="14" spans="2:3" x14ac:dyDescent="0.35">
      <c r="B14" s="36">
        <v>13</v>
      </c>
      <c r="C14" s="36" t="s">
        <v>257</v>
      </c>
    </row>
    <row r="15" spans="2:3" x14ac:dyDescent="0.35">
      <c r="B15" s="36">
        <v>14</v>
      </c>
      <c r="C15" s="36" t="s">
        <v>247</v>
      </c>
    </row>
    <row r="16" spans="2:3" x14ac:dyDescent="0.35">
      <c r="B16" s="36">
        <v>15</v>
      </c>
      <c r="C16" s="36" t="s">
        <v>240</v>
      </c>
    </row>
    <row r="17" spans="2:3" x14ac:dyDescent="0.35">
      <c r="B17" s="54">
        <v>16</v>
      </c>
      <c r="C17" s="55" t="s">
        <v>258</v>
      </c>
    </row>
    <row r="18" spans="2:3" x14ac:dyDescent="0.35">
      <c r="B18" s="56">
        <v>17</v>
      </c>
      <c r="C18" s="55" t="s">
        <v>259</v>
      </c>
    </row>
    <row r="19" spans="2:3" x14ac:dyDescent="0.35">
      <c r="B19" s="57">
        <v>18</v>
      </c>
      <c r="C19" s="36" t="s">
        <v>260</v>
      </c>
    </row>
    <row r="20" spans="2:3" x14ac:dyDescent="0.35">
      <c r="B20" s="56">
        <v>19</v>
      </c>
      <c r="C20" s="36" t="s">
        <v>261</v>
      </c>
    </row>
    <row r="21" spans="2:3" x14ac:dyDescent="0.35">
      <c r="B21" s="36">
        <v>20</v>
      </c>
      <c r="C21" s="36" t="s">
        <v>262</v>
      </c>
    </row>
    <row r="22" spans="2:3" x14ac:dyDescent="0.35">
      <c r="B22" s="56">
        <v>21</v>
      </c>
      <c r="C22" s="36" t="s">
        <v>260</v>
      </c>
    </row>
    <row r="23" spans="2:3" s="59" customFormat="1" ht="29" x14ac:dyDescent="0.35">
      <c r="B23" s="58">
        <v>22</v>
      </c>
      <c r="C23" s="52" t="s">
        <v>263</v>
      </c>
    </row>
    <row r="24" spans="2:3" s="59" customFormat="1" ht="29" x14ac:dyDescent="0.35">
      <c r="B24" s="60">
        <v>23</v>
      </c>
      <c r="C24" s="52" t="s">
        <v>264</v>
      </c>
    </row>
    <row r="25" spans="2:3" x14ac:dyDescent="0.35">
      <c r="B25" s="36">
        <v>24</v>
      </c>
      <c r="C25" s="36" t="s">
        <v>265</v>
      </c>
    </row>
    <row r="26" spans="2:3" x14ac:dyDescent="0.35">
      <c r="B26" s="56">
        <v>25</v>
      </c>
      <c r="C26" s="36" t="s">
        <v>266</v>
      </c>
    </row>
    <row r="27" spans="2:3" x14ac:dyDescent="0.35">
      <c r="B27" s="60">
        <v>26</v>
      </c>
      <c r="C27" s="36" t="s">
        <v>267</v>
      </c>
    </row>
    <row r="28" spans="2:3" x14ac:dyDescent="0.35">
      <c r="B28" s="56">
        <v>27</v>
      </c>
      <c r="C28" s="36" t="s">
        <v>268</v>
      </c>
    </row>
    <row r="29" spans="2:3" ht="43.5" x14ac:dyDescent="0.35">
      <c r="B29" s="61">
        <v>28</v>
      </c>
      <c r="C29" s="53" t="s">
        <v>269</v>
      </c>
    </row>
    <row r="30" spans="2:3" x14ac:dyDescent="0.35">
      <c r="B30" s="60">
        <v>29</v>
      </c>
      <c r="C30" s="36" t="s">
        <v>270</v>
      </c>
    </row>
    <row r="31" spans="2:3" ht="29" x14ac:dyDescent="0.35">
      <c r="B31" s="60">
        <v>30</v>
      </c>
      <c r="C31" s="53" t="s">
        <v>298</v>
      </c>
    </row>
    <row r="32" spans="2:3" x14ac:dyDescent="0.35">
      <c r="B32" s="60">
        <v>31</v>
      </c>
      <c r="C32" s="36" t="s">
        <v>299</v>
      </c>
    </row>
    <row r="33" spans="2:3" x14ac:dyDescent="0.35">
      <c r="B33" s="60">
        <v>32</v>
      </c>
      <c r="C33" s="36" t="s">
        <v>300</v>
      </c>
    </row>
    <row r="34" spans="2:3" ht="29" x14ac:dyDescent="0.35">
      <c r="B34" s="60">
        <v>33</v>
      </c>
      <c r="C34" s="55" t="s">
        <v>301</v>
      </c>
    </row>
    <row r="35" spans="2:3" x14ac:dyDescent="0.35">
      <c r="B35" s="60">
        <v>34</v>
      </c>
      <c r="C35" s="36"/>
    </row>
  </sheetData>
  <pageMargins left="0.7" right="0.7" top="0.75" bottom="0.75" header="0.3" footer="0.3"/>
  <legacy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L44"/>
  <sheetViews>
    <sheetView workbookViewId="0">
      <selection activeCell="Q15" sqref="Q15"/>
    </sheetView>
  </sheetViews>
  <sheetFormatPr defaultColWidth="9.1796875" defaultRowHeight="14.5" x14ac:dyDescent="0.35"/>
  <cols>
    <col min="1" max="1" width="9.1796875" style="62"/>
    <col min="2" max="2" width="12.26953125" style="62" customWidth="1"/>
    <col min="3" max="16384" width="9.1796875" style="62"/>
  </cols>
  <sheetData>
    <row r="2" spans="1:12" x14ac:dyDescent="0.35">
      <c r="B2" s="63" t="s">
        <v>271</v>
      </c>
      <c r="C2" s="185"/>
      <c r="D2" s="185"/>
    </row>
    <row r="3" spans="1:12" x14ac:dyDescent="0.35">
      <c r="D3" s="64"/>
      <c r="E3" s="64"/>
      <c r="F3" s="64"/>
      <c r="G3" s="64"/>
      <c r="H3" s="64"/>
      <c r="I3" s="64"/>
    </row>
    <row r="4" spans="1:12" x14ac:dyDescent="0.35">
      <c r="A4" s="63" t="s">
        <v>272</v>
      </c>
      <c r="B4" s="51" t="s">
        <v>273</v>
      </c>
      <c r="C4" s="186" t="s">
        <v>274</v>
      </c>
      <c r="D4" s="186"/>
      <c r="E4" s="186"/>
      <c r="F4" s="51"/>
      <c r="G4" s="187" t="s">
        <v>275</v>
      </c>
      <c r="H4" s="187"/>
      <c r="I4" s="187"/>
      <c r="J4" s="188" t="s">
        <v>276</v>
      </c>
      <c r="K4" s="188"/>
      <c r="L4" s="188"/>
    </row>
    <row r="5" spans="1:12" x14ac:dyDescent="0.35">
      <c r="A5" s="63"/>
      <c r="B5" s="51"/>
      <c r="C5" s="51" t="s">
        <v>277</v>
      </c>
      <c r="D5" s="51" t="s">
        <v>278</v>
      </c>
      <c r="E5" s="51" t="s">
        <v>279</v>
      </c>
      <c r="F5" s="51"/>
      <c r="G5" s="51" t="s">
        <v>277</v>
      </c>
      <c r="H5" s="51" t="s">
        <v>278</v>
      </c>
      <c r="I5" s="51" t="s">
        <v>279</v>
      </c>
      <c r="J5" s="51" t="s">
        <v>277</v>
      </c>
      <c r="K5" s="51" t="s">
        <v>278</v>
      </c>
      <c r="L5" s="51" t="s">
        <v>279</v>
      </c>
    </row>
    <row r="6" spans="1:12" x14ac:dyDescent="0.35">
      <c r="B6" s="50" t="s">
        <v>280</v>
      </c>
      <c r="C6" s="50"/>
      <c r="D6" s="50"/>
      <c r="E6" s="50">
        <f>C6*D6</f>
        <v>0</v>
      </c>
      <c r="F6" s="50" t="s">
        <v>281</v>
      </c>
      <c r="G6" s="50"/>
      <c r="H6" s="50"/>
      <c r="I6" s="50">
        <f>G6*H6</f>
        <v>0</v>
      </c>
      <c r="J6" s="50"/>
      <c r="K6" s="50"/>
      <c r="L6" s="50">
        <f>J6*K6</f>
        <v>0</v>
      </c>
    </row>
    <row r="7" spans="1:12" x14ac:dyDescent="0.35">
      <c r="B7" s="50"/>
      <c r="C7" s="50"/>
      <c r="D7" s="50"/>
      <c r="E7" s="50">
        <f t="shared" ref="E7:E41" si="0">C7*D7</f>
        <v>0</v>
      </c>
      <c r="F7" s="50" t="s">
        <v>281</v>
      </c>
      <c r="G7" s="50"/>
      <c r="H7" s="50"/>
      <c r="I7" s="50">
        <f t="shared" ref="I7:I35" si="1">G7*H7</f>
        <v>0</v>
      </c>
      <c r="J7" s="50"/>
      <c r="K7" s="50"/>
      <c r="L7" s="50">
        <f t="shared" ref="L7:L35" si="2">J7*K7</f>
        <v>0</v>
      </c>
    </row>
    <row r="8" spans="1:12" x14ac:dyDescent="0.35">
      <c r="B8" s="50"/>
      <c r="C8" s="50"/>
      <c r="D8" s="50"/>
      <c r="E8" s="50">
        <f t="shared" si="0"/>
        <v>0</v>
      </c>
      <c r="F8" s="50"/>
      <c r="G8" s="50"/>
      <c r="H8" s="50"/>
      <c r="I8" s="50">
        <f t="shared" si="1"/>
        <v>0</v>
      </c>
      <c r="J8" s="50"/>
      <c r="K8" s="50"/>
      <c r="L8" s="50">
        <f t="shared" si="2"/>
        <v>0</v>
      </c>
    </row>
    <row r="9" spans="1:12" x14ac:dyDescent="0.35">
      <c r="B9" s="50"/>
      <c r="C9" s="50"/>
      <c r="D9" s="50"/>
      <c r="E9" s="50">
        <f t="shared" si="0"/>
        <v>0</v>
      </c>
      <c r="F9" s="50" t="s">
        <v>282</v>
      </c>
      <c r="G9" s="50"/>
      <c r="H9" s="50"/>
      <c r="I9" s="50">
        <f t="shared" si="1"/>
        <v>0</v>
      </c>
      <c r="J9" s="50"/>
      <c r="K9" s="50"/>
      <c r="L9" s="50">
        <f t="shared" si="2"/>
        <v>0</v>
      </c>
    </row>
    <row r="10" spans="1:12" x14ac:dyDescent="0.35">
      <c r="B10" s="50" t="s">
        <v>283</v>
      </c>
      <c r="C10" s="50"/>
      <c r="D10" s="50"/>
      <c r="E10" s="50">
        <f t="shared" si="0"/>
        <v>0</v>
      </c>
      <c r="F10" s="50" t="s">
        <v>282</v>
      </c>
      <c r="G10" s="50"/>
      <c r="H10" s="50"/>
      <c r="I10" s="50">
        <f t="shared" si="1"/>
        <v>0</v>
      </c>
      <c r="J10" s="50"/>
      <c r="K10" s="50"/>
      <c r="L10" s="50">
        <f t="shared" si="2"/>
        <v>0</v>
      </c>
    </row>
    <row r="11" spans="1:12" x14ac:dyDescent="0.35">
      <c r="B11" s="50"/>
      <c r="C11" s="50"/>
      <c r="D11" s="50"/>
      <c r="E11" s="50">
        <f t="shared" si="0"/>
        <v>0</v>
      </c>
      <c r="F11" s="50" t="s">
        <v>284</v>
      </c>
      <c r="G11" s="50"/>
      <c r="H11" s="50"/>
      <c r="I11" s="50">
        <f t="shared" si="1"/>
        <v>0</v>
      </c>
      <c r="J11" s="50"/>
      <c r="K11" s="50"/>
      <c r="L11" s="50">
        <f t="shared" si="2"/>
        <v>0</v>
      </c>
    </row>
    <row r="12" spans="1:12" x14ac:dyDescent="0.35">
      <c r="B12" s="50"/>
      <c r="C12" s="50"/>
      <c r="D12" s="50"/>
      <c r="E12" s="50">
        <f t="shared" si="0"/>
        <v>0</v>
      </c>
      <c r="F12" s="50"/>
      <c r="G12" s="50"/>
      <c r="H12" s="50"/>
      <c r="I12" s="50">
        <f t="shared" si="1"/>
        <v>0</v>
      </c>
      <c r="J12" s="50"/>
      <c r="K12" s="50"/>
      <c r="L12" s="50">
        <f t="shared" si="2"/>
        <v>0</v>
      </c>
    </row>
    <row r="13" spans="1:12" x14ac:dyDescent="0.35">
      <c r="B13" s="50"/>
      <c r="C13" s="50"/>
      <c r="D13" s="50"/>
      <c r="E13" s="50">
        <f t="shared" si="0"/>
        <v>0</v>
      </c>
      <c r="F13" s="50"/>
      <c r="G13" s="50"/>
      <c r="H13" s="50"/>
      <c r="I13" s="50">
        <f t="shared" si="1"/>
        <v>0</v>
      </c>
      <c r="J13" s="50"/>
      <c r="K13" s="50"/>
      <c r="L13" s="50">
        <f t="shared" si="2"/>
        <v>0</v>
      </c>
    </row>
    <row r="14" spans="1:12" x14ac:dyDescent="0.35">
      <c r="B14" s="50" t="s">
        <v>285</v>
      </c>
      <c r="C14" s="50"/>
      <c r="D14" s="50"/>
      <c r="E14" s="50">
        <f t="shared" si="0"/>
        <v>0</v>
      </c>
      <c r="F14" s="50" t="s">
        <v>282</v>
      </c>
      <c r="G14" s="50"/>
      <c r="H14" s="50"/>
      <c r="I14" s="50">
        <f t="shared" si="1"/>
        <v>0</v>
      </c>
      <c r="J14" s="50"/>
      <c r="K14" s="50"/>
      <c r="L14" s="50">
        <f t="shared" si="2"/>
        <v>0</v>
      </c>
    </row>
    <row r="15" spans="1:12" x14ac:dyDescent="0.35">
      <c r="B15" s="50"/>
      <c r="C15" s="50"/>
      <c r="D15" s="50"/>
      <c r="E15" s="50">
        <f t="shared" si="0"/>
        <v>0</v>
      </c>
      <c r="F15" s="50" t="s">
        <v>284</v>
      </c>
      <c r="G15" s="50"/>
      <c r="H15" s="50"/>
      <c r="I15" s="50">
        <f t="shared" si="1"/>
        <v>0</v>
      </c>
      <c r="J15" s="50"/>
      <c r="K15" s="50"/>
      <c r="L15" s="50">
        <f t="shared" si="2"/>
        <v>0</v>
      </c>
    </row>
    <row r="16" spans="1:12" x14ac:dyDescent="0.35">
      <c r="B16" s="50"/>
      <c r="C16" s="50"/>
      <c r="D16" s="50"/>
      <c r="E16" s="50">
        <f t="shared" si="0"/>
        <v>0</v>
      </c>
      <c r="F16" s="50"/>
      <c r="G16" s="50"/>
      <c r="H16" s="50"/>
      <c r="I16" s="50">
        <f t="shared" si="1"/>
        <v>0</v>
      </c>
      <c r="J16" s="50"/>
      <c r="K16" s="50"/>
      <c r="L16" s="50">
        <f t="shared" si="2"/>
        <v>0</v>
      </c>
    </row>
    <row r="17" spans="2:12" x14ac:dyDescent="0.35">
      <c r="B17" s="50"/>
      <c r="C17" s="50"/>
      <c r="D17" s="50"/>
      <c r="E17" s="50">
        <f t="shared" si="0"/>
        <v>0</v>
      </c>
      <c r="F17" s="50"/>
      <c r="G17" s="50"/>
      <c r="H17" s="50"/>
      <c r="I17" s="50">
        <f t="shared" si="1"/>
        <v>0</v>
      </c>
      <c r="J17" s="50"/>
      <c r="K17" s="50"/>
      <c r="L17" s="50">
        <f t="shared" si="2"/>
        <v>0</v>
      </c>
    </row>
    <row r="18" spans="2:12" x14ac:dyDescent="0.35">
      <c r="B18" s="50" t="s">
        <v>286</v>
      </c>
      <c r="C18" s="50"/>
      <c r="D18" s="50"/>
      <c r="E18" s="50">
        <f t="shared" si="0"/>
        <v>0</v>
      </c>
      <c r="F18" s="50" t="s">
        <v>282</v>
      </c>
      <c r="G18" s="50"/>
      <c r="H18" s="50"/>
      <c r="I18" s="50">
        <f t="shared" si="1"/>
        <v>0</v>
      </c>
      <c r="J18" s="50"/>
      <c r="K18" s="50"/>
      <c r="L18" s="50">
        <f t="shared" si="2"/>
        <v>0</v>
      </c>
    </row>
    <row r="19" spans="2:12" x14ac:dyDescent="0.35">
      <c r="B19" s="50"/>
      <c r="C19" s="50"/>
      <c r="D19" s="50"/>
      <c r="E19" s="50">
        <f t="shared" si="0"/>
        <v>0</v>
      </c>
      <c r="F19" s="50" t="s">
        <v>284</v>
      </c>
      <c r="G19" s="50"/>
      <c r="H19" s="50"/>
      <c r="I19" s="50">
        <f t="shared" si="1"/>
        <v>0</v>
      </c>
      <c r="J19" s="50"/>
      <c r="K19" s="50"/>
      <c r="L19" s="50">
        <f t="shared" si="2"/>
        <v>0</v>
      </c>
    </row>
    <row r="20" spans="2:12" x14ac:dyDescent="0.35">
      <c r="B20" s="50"/>
      <c r="C20" s="50"/>
      <c r="D20" s="50"/>
      <c r="E20" s="50">
        <f t="shared" si="0"/>
        <v>0</v>
      </c>
      <c r="F20" s="50"/>
      <c r="G20" s="50"/>
      <c r="H20" s="50"/>
      <c r="I20" s="50">
        <f t="shared" si="1"/>
        <v>0</v>
      </c>
      <c r="J20" s="50"/>
      <c r="K20" s="50"/>
      <c r="L20" s="50">
        <f t="shared" si="2"/>
        <v>0</v>
      </c>
    </row>
    <row r="21" spans="2:12" x14ac:dyDescent="0.35">
      <c r="B21" s="50" t="s">
        <v>287</v>
      </c>
      <c r="C21" s="50"/>
      <c r="D21" s="50"/>
      <c r="E21" s="50">
        <f t="shared" si="0"/>
        <v>0</v>
      </c>
      <c r="F21" s="50" t="s">
        <v>282</v>
      </c>
      <c r="G21" s="50"/>
      <c r="H21" s="50"/>
      <c r="I21" s="50">
        <f t="shared" si="1"/>
        <v>0</v>
      </c>
      <c r="J21" s="50"/>
      <c r="K21" s="50"/>
      <c r="L21" s="50">
        <f t="shared" si="2"/>
        <v>0</v>
      </c>
    </row>
    <row r="22" spans="2:12" x14ac:dyDescent="0.35">
      <c r="B22" s="50"/>
      <c r="C22" s="50"/>
      <c r="D22" s="50"/>
      <c r="E22" s="50">
        <f t="shared" si="0"/>
        <v>0</v>
      </c>
      <c r="F22" s="50" t="s">
        <v>284</v>
      </c>
      <c r="G22" s="50"/>
      <c r="H22" s="50"/>
      <c r="I22" s="50">
        <f t="shared" si="1"/>
        <v>0</v>
      </c>
      <c r="J22" s="50"/>
      <c r="K22" s="50"/>
      <c r="L22" s="50">
        <f t="shared" si="2"/>
        <v>0</v>
      </c>
    </row>
    <row r="23" spans="2:12" x14ac:dyDescent="0.35">
      <c r="B23" s="50"/>
      <c r="C23" s="50"/>
      <c r="D23" s="50"/>
      <c r="E23" s="50">
        <f t="shared" si="0"/>
        <v>0</v>
      </c>
      <c r="F23" s="50"/>
      <c r="G23" s="50"/>
      <c r="H23" s="50"/>
      <c r="I23" s="50">
        <f t="shared" si="1"/>
        <v>0</v>
      </c>
      <c r="J23" s="50"/>
      <c r="K23" s="50"/>
      <c r="L23" s="50">
        <f t="shared" si="2"/>
        <v>0</v>
      </c>
    </row>
    <row r="24" spans="2:12" x14ac:dyDescent="0.35">
      <c r="B24" s="50" t="s">
        <v>288</v>
      </c>
      <c r="C24" s="50"/>
      <c r="D24" s="50"/>
      <c r="E24" s="50">
        <f t="shared" si="0"/>
        <v>0</v>
      </c>
      <c r="F24" s="50" t="s">
        <v>289</v>
      </c>
      <c r="G24" s="50"/>
      <c r="H24" s="50"/>
      <c r="I24" s="50">
        <f t="shared" si="1"/>
        <v>0</v>
      </c>
      <c r="J24" s="50"/>
      <c r="K24" s="50"/>
      <c r="L24" s="50">
        <f t="shared" si="2"/>
        <v>0</v>
      </c>
    </row>
    <row r="25" spans="2:12" x14ac:dyDescent="0.35">
      <c r="B25" s="50"/>
      <c r="C25" s="50"/>
      <c r="D25" s="50"/>
      <c r="E25" s="50">
        <f t="shared" si="0"/>
        <v>0</v>
      </c>
      <c r="F25" s="50" t="s">
        <v>289</v>
      </c>
      <c r="G25" s="50"/>
      <c r="H25" s="50"/>
      <c r="I25" s="50">
        <f t="shared" si="1"/>
        <v>0</v>
      </c>
      <c r="J25" s="50"/>
      <c r="K25" s="50"/>
      <c r="L25" s="50">
        <f t="shared" si="2"/>
        <v>0</v>
      </c>
    </row>
    <row r="26" spans="2:12" x14ac:dyDescent="0.35">
      <c r="B26" s="50"/>
      <c r="C26" s="50"/>
      <c r="D26" s="50"/>
      <c r="E26" s="50">
        <f t="shared" si="0"/>
        <v>0</v>
      </c>
      <c r="F26" s="50" t="s">
        <v>289</v>
      </c>
      <c r="G26" s="50"/>
      <c r="H26" s="50"/>
      <c r="I26" s="50">
        <f t="shared" si="1"/>
        <v>0</v>
      </c>
      <c r="J26" s="50"/>
      <c r="K26" s="50"/>
      <c r="L26" s="50">
        <f t="shared" si="2"/>
        <v>0</v>
      </c>
    </row>
    <row r="27" spans="2:12" x14ac:dyDescent="0.35">
      <c r="B27" s="50"/>
      <c r="C27" s="50"/>
      <c r="D27" s="50"/>
      <c r="E27" s="50">
        <f t="shared" si="0"/>
        <v>0</v>
      </c>
      <c r="F27" s="50" t="s">
        <v>289</v>
      </c>
      <c r="G27" s="50"/>
      <c r="H27" s="50"/>
      <c r="I27" s="50">
        <f t="shared" si="1"/>
        <v>0</v>
      </c>
      <c r="J27" s="50"/>
      <c r="K27" s="50"/>
      <c r="L27" s="50">
        <f t="shared" si="2"/>
        <v>0</v>
      </c>
    </row>
    <row r="28" spans="2:12" x14ac:dyDescent="0.35">
      <c r="B28" s="50" t="s">
        <v>290</v>
      </c>
      <c r="C28" s="50"/>
      <c r="D28" s="50"/>
      <c r="E28" s="50">
        <f t="shared" si="0"/>
        <v>0</v>
      </c>
      <c r="F28" s="50" t="s">
        <v>289</v>
      </c>
      <c r="G28" s="50"/>
      <c r="H28" s="50"/>
      <c r="I28" s="50">
        <f t="shared" si="1"/>
        <v>0</v>
      </c>
      <c r="J28" s="50"/>
      <c r="K28" s="50"/>
      <c r="L28" s="50">
        <f t="shared" si="2"/>
        <v>0</v>
      </c>
    </row>
    <row r="29" spans="2:12" x14ac:dyDescent="0.35">
      <c r="B29" s="50" t="s">
        <v>291</v>
      </c>
      <c r="C29" s="50"/>
      <c r="D29" s="50"/>
      <c r="E29" s="50">
        <f t="shared" si="0"/>
        <v>0</v>
      </c>
      <c r="F29" s="50" t="s">
        <v>289</v>
      </c>
      <c r="G29" s="50"/>
      <c r="H29" s="50"/>
      <c r="I29" s="50">
        <f t="shared" si="1"/>
        <v>0</v>
      </c>
      <c r="J29" s="50"/>
      <c r="K29" s="50"/>
      <c r="L29" s="50">
        <f t="shared" si="2"/>
        <v>0</v>
      </c>
    </row>
    <row r="30" spans="2:12" x14ac:dyDescent="0.35">
      <c r="B30" s="50" t="s">
        <v>292</v>
      </c>
      <c r="C30" s="50"/>
      <c r="D30" s="50"/>
      <c r="E30" s="50">
        <f t="shared" si="0"/>
        <v>0</v>
      </c>
      <c r="F30" s="50"/>
      <c r="G30" s="50"/>
      <c r="H30" s="50"/>
      <c r="I30" s="50">
        <f t="shared" si="1"/>
        <v>0</v>
      </c>
      <c r="J30" s="50"/>
      <c r="K30" s="50"/>
      <c r="L30" s="50">
        <f t="shared" si="2"/>
        <v>0</v>
      </c>
    </row>
    <row r="31" spans="2:12" x14ac:dyDescent="0.35">
      <c r="B31" s="50"/>
      <c r="C31" s="50"/>
      <c r="D31" s="50"/>
      <c r="E31" s="50">
        <f t="shared" si="0"/>
        <v>0</v>
      </c>
      <c r="F31" s="50"/>
      <c r="G31" s="50"/>
      <c r="H31" s="50"/>
      <c r="I31" s="50">
        <f t="shared" si="1"/>
        <v>0</v>
      </c>
      <c r="J31" s="50"/>
      <c r="K31" s="50"/>
      <c r="L31" s="50">
        <f t="shared" si="2"/>
        <v>0</v>
      </c>
    </row>
    <row r="32" spans="2:12" x14ac:dyDescent="0.35">
      <c r="B32" s="50"/>
      <c r="C32" s="50"/>
      <c r="D32" s="50"/>
      <c r="E32" s="50">
        <f t="shared" si="0"/>
        <v>0</v>
      </c>
      <c r="F32" s="50"/>
      <c r="G32" s="50"/>
      <c r="H32" s="50"/>
      <c r="I32" s="50">
        <f t="shared" si="1"/>
        <v>0</v>
      </c>
      <c r="J32" s="50"/>
      <c r="K32" s="50"/>
      <c r="L32" s="50">
        <f t="shared" si="2"/>
        <v>0</v>
      </c>
    </row>
    <row r="33" spans="2:12" x14ac:dyDescent="0.35">
      <c r="B33" s="50" t="s">
        <v>293</v>
      </c>
      <c r="C33" s="50"/>
      <c r="D33" s="50"/>
      <c r="E33" s="50">
        <f t="shared" si="0"/>
        <v>0</v>
      </c>
      <c r="F33" s="50"/>
      <c r="G33" s="50"/>
      <c r="H33" s="50"/>
      <c r="I33" s="50">
        <f t="shared" si="1"/>
        <v>0</v>
      </c>
      <c r="J33" s="50"/>
      <c r="K33" s="50"/>
      <c r="L33" s="50">
        <f t="shared" si="2"/>
        <v>0</v>
      </c>
    </row>
    <row r="34" spans="2:12" x14ac:dyDescent="0.35">
      <c r="B34" s="50" t="s">
        <v>294</v>
      </c>
      <c r="C34" s="50"/>
      <c r="D34" s="50"/>
      <c r="E34" s="50">
        <f t="shared" si="0"/>
        <v>0</v>
      </c>
      <c r="F34" s="50"/>
      <c r="G34" s="50"/>
      <c r="H34" s="50"/>
      <c r="I34" s="50">
        <f t="shared" si="1"/>
        <v>0</v>
      </c>
      <c r="J34" s="50"/>
      <c r="K34" s="50"/>
      <c r="L34" s="50">
        <f t="shared" si="2"/>
        <v>0</v>
      </c>
    </row>
    <row r="35" spans="2:12" x14ac:dyDescent="0.35">
      <c r="B35" s="50" t="s">
        <v>295</v>
      </c>
      <c r="C35" s="50"/>
      <c r="D35" s="50"/>
      <c r="E35" s="50">
        <f t="shared" si="0"/>
        <v>0</v>
      </c>
      <c r="F35" s="50"/>
      <c r="G35" s="50"/>
      <c r="H35" s="50"/>
      <c r="I35" s="50">
        <f t="shared" si="1"/>
        <v>0</v>
      </c>
      <c r="J35" s="50"/>
      <c r="K35" s="50"/>
      <c r="L35" s="50">
        <f t="shared" si="2"/>
        <v>0</v>
      </c>
    </row>
    <row r="36" spans="2:12" x14ac:dyDescent="0.35">
      <c r="B36" s="50" t="s">
        <v>296</v>
      </c>
      <c r="C36" s="50"/>
      <c r="D36" s="50"/>
      <c r="E36" s="50">
        <f t="shared" si="0"/>
        <v>0</v>
      </c>
      <c r="F36" s="50"/>
      <c r="G36" s="50"/>
      <c r="H36" s="50"/>
      <c r="I36" s="50">
        <f>G36*H36</f>
        <v>0</v>
      </c>
      <c r="J36" s="50"/>
      <c r="K36" s="50"/>
      <c r="L36" s="50">
        <f>J36*K36</f>
        <v>0</v>
      </c>
    </row>
    <row r="37" spans="2:12" x14ac:dyDescent="0.35">
      <c r="B37" s="50"/>
      <c r="C37" s="50"/>
      <c r="D37" s="50"/>
      <c r="E37" s="50">
        <f t="shared" si="0"/>
        <v>0</v>
      </c>
      <c r="F37" s="50"/>
      <c r="G37" s="50"/>
      <c r="H37" s="50"/>
      <c r="I37" s="50">
        <f t="shared" ref="I37:I38" si="3">G37*H37</f>
        <v>0</v>
      </c>
      <c r="J37" s="50"/>
      <c r="K37" s="50"/>
      <c r="L37" s="50">
        <f t="shared" ref="L37:L38" si="4">J37*K37</f>
        <v>0</v>
      </c>
    </row>
    <row r="38" spans="2:12" x14ac:dyDescent="0.35">
      <c r="B38" s="50" t="s">
        <v>297</v>
      </c>
      <c r="C38" s="50"/>
      <c r="D38" s="50"/>
      <c r="E38" s="50">
        <f t="shared" si="0"/>
        <v>0</v>
      </c>
      <c r="F38" s="50"/>
      <c r="G38" s="50"/>
      <c r="H38" s="50"/>
      <c r="I38" s="50">
        <f t="shared" si="3"/>
        <v>0</v>
      </c>
      <c r="J38" s="50"/>
      <c r="K38" s="50"/>
      <c r="L38" s="50">
        <f t="shared" si="4"/>
        <v>0</v>
      </c>
    </row>
    <row r="39" spans="2:12" x14ac:dyDescent="0.35">
      <c r="B39" s="50"/>
      <c r="C39" s="50"/>
      <c r="D39" s="50"/>
      <c r="E39" s="50">
        <f t="shared" si="0"/>
        <v>0</v>
      </c>
      <c r="F39" s="50"/>
      <c r="G39" s="50"/>
      <c r="H39" s="50"/>
      <c r="I39" s="50">
        <f>G39*H39</f>
        <v>0</v>
      </c>
      <c r="J39" s="50"/>
      <c r="K39" s="50"/>
      <c r="L39" s="50">
        <f>J39*K39</f>
        <v>0</v>
      </c>
    </row>
    <row r="40" spans="2:12" x14ac:dyDescent="0.35">
      <c r="B40" s="50"/>
      <c r="C40" s="50"/>
      <c r="D40" s="50"/>
      <c r="E40" s="50">
        <f t="shared" si="0"/>
        <v>0</v>
      </c>
      <c r="F40" s="50"/>
      <c r="G40" s="50"/>
      <c r="H40" s="50"/>
      <c r="I40" s="50">
        <f>G40*H40</f>
        <v>0</v>
      </c>
      <c r="J40" s="50"/>
      <c r="K40" s="50"/>
      <c r="L40" s="50">
        <f>J40*K40</f>
        <v>0</v>
      </c>
    </row>
    <row r="41" spans="2:12" x14ac:dyDescent="0.35">
      <c r="B41" s="50"/>
      <c r="C41" s="50"/>
      <c r="D41" s="50"/>
      <c r="E41" s="50">
        <f t="shared" si="0"/>
        <v>0</v>
      </c>
      <c r="F41" s="50"/>
      <c r="G41" s="50"/>
      <c r="H41" s="50"/>
      <c r="I41" s="50">
        <f>G41*H41</f>
        <v>0</v>
      </c>
      <c r="J41" s="50"/>
      <c r="K41" s="50"/>
      <c r="L41" s="50">
        <f>J41*K41</f>
        <v>0</v>
      </c>
    </row>
    <row r="42" spans="2:12" x14ac:dyDescent="0.35">
      <c r="B42" s="50" t="s">
        <v>154</v>
      </c>
      <c r="C42" s="50"/>
      <c r="D42" s="50">
        <f>E42*10.764</f>
        <v>0</v>
      </c>
      <c r="E42" s="65">
        <f>SUM(E6:E41)</f>
        <v>0</v>
      </c>
      <c r="F42" s="50"/>
      <c r="G42" s="50"/>
      <c r="H42" s="50">
        <f>I42*10.764</f>
        <v>0</v>
      </c>
      <c r="I42" s="66">
        <f>SUM(I6:I41)</f>
        <v>0</v>
      </c>
      <c r="J42" s="50"/>
      <c r="K42" s="50">
        <f>L42*10.764</f>
        <v>0</v>
      </c>
      <c r="L42" s="67">
        <f>SUM(L6:L41)</f>
        <v>0</v>
      </c>
    </row>
    <row r="44" spans="2:12" x14ac:dyDescent="0.35">
      <c r="D44" s="62">
        <f>D42+H42</f>
        <v>0</v>
      </c>
      <c r="E44" s="62">
        <f>E42+I42</f>
        <v>0</v>
      </c>
    </row>
  </sheetData>
  <mergeCells count="4">
    <mergeCell ref="C2:D2"/>
    <mergeCell ref="C4:E4"/>
    <mergeCell ref="G4:I4"/>
    <mergeCell ref="J4:L4"/>
  </mergeCell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vt:i4>
      </vt:variant>
      <vt:variant>
        <vt:lpstr>Named Ranges</vt:lpstr>
      </vt:variant>
      <vt:variant>
        <vt:i4>1</vt:i4>
      </vt:variant>
    </vt:vector>
  </HeadingPairs>
  <TitlesOfParts>
    <vt:vector size="5" baseType="lpstr">
      <vt:lpstr>Report</vt:lpstr>
      <vt:lpstr>Construction table</vt:lpstr>
      <vt:lpstr>Remarks</vt:lpstr>
      <vt:lpstr>Area Calculation</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LENOVO</dc:creator>
  <cp:lastModifiedBy>Hp Elitebook 840 G6</cp:lastModifiedBy>
  <cp:lastPrinted>2025-07-04T16:33:40Z</cp:lastPrinted>
  <dcterms:created xsi:type="dcterms:W3CDTF">2010-11-23T11:42:48Z</dcterms:created>
  <dcterms:modified xsi:type="dcterms:W3CDTF">2025-07-04T16:33:53Z</dcterms:modified>
</cp:coreProperties>
</file>